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d.docs.live.net/b9f31a3229436342/Dokumenti/BISER LASTOVA/DJEČJI VRTIĆ - BISER LASTOVA/2025/"/>
    </mc:Choice>
  </mc:AlternateContent>
  <xr:revisionPtr revIDLastSave="7" documentId="10_ncr:8000_{AA9D0BC7-D470-4AD9-AEA6-697ED0B6B582}" xr6:coauthVersionLast="47" xr6:coauthVersionMax="47" xr10:uidLastSave="{82809BB6-4494-43B7-8347-930B567AE29F}"/>
  <workbookProtection workbookAlgorithmName="SHA-512" workbookHashValue="4RhWZY2dNoCmrz9owHL67mD/W9zpWRCfVEbm33izCeyFAtxc39OZ5v2Ggc/gfFhE+FqozHU6DBPdQEOxOVm0qA==" workbookSaltValue="VI2eoMWHgQcQT63BIP9mrw==" workbookSpinCount="100000" lockStructure="1"/>
  <bookViews>
    <workbookView minimized="1" xWindow="780" yWindow="780" windowWidth="26325" windowHeight="1455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428" i="4" l="1"/>
  <c r="F379" i="4"/>
  <c r="F178" i="4"/>
  <c r="F170" i="4"/>
  <c r="F154" i="4"/>
  <c r="F134" i="4"/>
  <c r="F112" i="4"/>
  <c r="F83" i="4"/>
  <c r="E22" i="7"/>
  <c r="E6" i="7"/>
  <c r="D571" i="4"/>
  <c r="C1435" i="1"/>
  <c r="C1215" i="1"/>
  <c r="C1471" i="1"/>
  <c r="C1418" i="1"/>
  <c r="D601" i="1"/>
  <c r="H601" i="1" s="1"/>
  <c r="C137" i="1"/>
  <c r="C474" i="1"/>
  <c r="F298" i="9"/>
  <c r="E203" i="5"/>
  <c r="C221" i="1"/>
  <c r="H221" i="1" s="1"/>
  <c r="D137" i="1"/>
  <c r="C426" i="1"/>
  <c r="H426" i="1" s="1"/>
  <c r="C87" i="1"/>
  <c r="G87" i="1" s="1"/>
  <c r="C405" i="1"/>
  <c r="H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E221" i="9"/>
  <c r="B221"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H615" i="1" l="1"/>
  <c r="G137" i="1"/>
  <c r="E7" i="5"/>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H7" i="3"/>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<sst xmlns="http://schemas.openxmlformats.org/spreadsheetml/2006/main" count="4712" uniqueCount="3650">
  <si>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</si>
  <si>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</si>
  <si>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</si>
  <si>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</si>
  <si>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</si>
  <si>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</si>
  <si>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</si>
  <si>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</si>
  <si>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</si>
  <si>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</si>
  <si>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</si>
  <si>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</si>
  <si>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</si>
  <si>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</si>
  <si>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</si>
  <si>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</si>
  <si>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</si>
  <si>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</si>
  <si>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</si>
  <si>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</si>
  <si>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</si>
  <si>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</si>
  <si>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</si>
  <si>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</si>
  <si>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</si>
  <si>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</si>
  <si>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</si>
  <si>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</si>
  <si>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</si>
  <si>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</si>
  <si>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</si>
  <si>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</si>
  <si>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</si>
  <si>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</si>
  <si>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</si>
  <si>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</si>
  <si>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</si>
  <si>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</si>
  <si>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</si>
  <si>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</si>
  <si>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</si>
  <si>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</si>
  <si>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</si>
  <si>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</si>
  <si>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</si>
  <si>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</si>
  <si>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</si>
  <si>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</si>
  <si>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</si>
  <si>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</si>
  <si>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</si>
  <si>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</si>
  <si>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</si>
  <si>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</si>
  <si>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</si>
  <si>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</si>
  <si>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</si>
  <si>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</si>
  <si>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</si>
  <si>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</si>
  <si>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</si>
  <si>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</si>
  <si>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</si>
  <si>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</si>
  <si>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</si>
  <si>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</si>
  <si>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</si>
  <si>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</si>
  <si>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</si>
  <si>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</si>
  <si>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</si>
  <si>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</si>
  <si>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</si>
  <si>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</si>
  <si>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</si>
  <si>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</si>
  <si>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</si>
  <si>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</si>
  <si>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</si>
  <si>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</si>
  <si>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</si>
  <si>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</si>
  <si>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</si>
  <si>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</si>
  <si>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</si>
  <si>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</si>
  <si>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</si>
  <si>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</si>
  <si>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</si>
  <si>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</si>
  <si>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</si>
  <si>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</si>
  <si>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</si>
  <si>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</si>
  <si>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</si>
  <si>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</si>
  <si>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</si>
  <si>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</si>
  <si>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</si>
  <si>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</si>
  <si>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</si>
  <si>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</si>
  <si>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</si>
  <si>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</si>
  <si>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</si>
  <si>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</si>
  <si>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</si>
  <si>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</si>
  <si>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</si>
  <si>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</si>
  <si>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</si>
  <si>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</si>
  <si>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</si>
  <si>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</si>
  <si>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</si>
  <si>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</si>
  <si>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</si>
  <si>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</si>
  <si>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</si>
  <si>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</si>
  <si>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</si>
  <si>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</si>
  <si>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</si>
  <si>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</si>
  <si>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</si>
  <si>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</si>
  <si>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</si>
  <si>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</si>
  <si>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</si>
  <si>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</si>
  <si>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</si>
  <si>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</si>
  <si>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</si>
  <si>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</si>
  <si>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</si>
  <si>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</si>
  <si>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</si>
  <si>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</si>
  <si>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</si>
  <si>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</si>
  <si>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</si>
  <si>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</si>
  <si>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</si>
  <si>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</si>
  <si>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</si>
  <si>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</si>
  <si>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</si>
  <si>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</si>
  <si>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</si>
  <si>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</si>
  <si>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</si>
  <si>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</si>
  <si>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</si>
  <si>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</si>
  <si>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</si>
  <si>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</si>
  <si>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</si>
  <si>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</si>
  <si>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</si>
  <si>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</si>
  <si>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</si>
  <si>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</si>
  <si>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</si>
  <si>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</si>
  <si>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</si>
  <si>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</si>
  <si>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</si>
  <si>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</si>
  <si>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</si>
  <si>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</si>
  <si>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</si>
  <si>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</si>
  <si>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</si>
  <si>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</si>
  <si>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</si>
  <si>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</si>
  <si>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</si>
  <si>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</si>
  <si>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</si>
  <si>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</si>
  <si>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</si>
  <si>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</si>
  <si>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</si>
  <si>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</si>
  <si>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</si>
  <si>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</si>
  <si>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</si>
  <si>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</si>
  <si>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</si>
  <si>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</si>
  <si>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</si>
  <si>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</si>
  <si>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</si>
  <si>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</si>
  <si>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</si>
  <si>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</si>
  <si>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</si>
  <si>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</si>
  <si>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</si>
  <si>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</si>
  <si>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</si>
  <si>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</si>
  <si>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</si>
  <si>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</si>
  <si>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</si>
  <si>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</si>
  <si>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</si>
  <si>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</si>
  <si>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</si>
  <si>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</si>
  <si>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</si>
  <si>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</si>
  <si>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</si>
  <si>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</si>
  <si>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</si>
  <si>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</si>
  <si>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</si>
  <si>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</si>
  <si>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</si>
  <si>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</si>
  <si>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</si>
  <si>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</si>
  <si>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</si>
  <si>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</si>
  <si>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</si>
  <si>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</si>
  <si>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</si>
  <si>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</si>
  <si>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</si>
  <si>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</si>
  <si>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</si>
  <si>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</si>
  <si>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</si>
  <si>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</si>
  <si>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</si>
  <si>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</si>
  <si>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</si>
  <si>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</si>
  <si>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</si>
  <si>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</si>
  <si>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</si>
  <si>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</si>
  <si>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</si>
  <si>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</si>
  <si>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</si>
  <si>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</si>
  <si>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</si>
  <si>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</si>
  <si>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</si>
  <si>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</si>
  <si>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</si>
  <si>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</si>
  <si>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</si>
  <si>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</si>
  <si>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</si>
  <si>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</si>
  <si>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</si>
  <si>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</si>
  <si>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</si>
  <si>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</si>
  <si>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</si>
  <si>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</si>
  <si>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</si>
  <si>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</si>
  <si>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</si>
  <si>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</si>
  <si>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</si>
  <si>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</si>
  <si>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</si>
  <si>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</si>
  <si>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</si>
  <si>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</si>
  <si>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</si>
  <si>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</si>
  <si>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</si>
  <si>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</si>
  <si>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</si>
  <si>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</si>
  <si>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</si>
  <si>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</si>
  <si>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</si>
  <si>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</si>
  <si>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</si>
  <si>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</si>
  <si>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</si>
  <si>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</si>
  <si>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</si>
  <si>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</si>
  <si>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</si>
  <si>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</si>
  <si>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</si>
  <si>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</si>
  <si>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</si>
  <si>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</si>
  <si>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</si>
  <si>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</si>
  <si>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</si>
  <si>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</si>
  <si>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</si>
  <si>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</si>
  <si>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</si>
  <si>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</si>
  <si>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</si>
  <si>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</si>
  <si>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</si>
  <si>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</si>
  <si>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</si>
  <si>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</si>
  <si>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</si>
  <si>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</si>
  <si>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</si>
  <si>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</si>
  <si>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</si>
  <si>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</si>
  <si>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</si>
  <si>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</si>
  <si>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</si>
  <si>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</si>
  <si>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</si>
  <si>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</si>
  <si>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</si>
  <si>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</si>
  <si>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</si>
  <si>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</si>
  <si>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</si>
  <si>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</si>
  <si>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</si>
  <si>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</si>
  <si>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</si>
  <si>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</si>
  <si>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</si>
  <si>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</si>
  <si>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</si>
  <si>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</si>
  <si>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</si>
  <si>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</si>
  <si>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</si>
  <si>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</si>
  <si>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</si>
  <si>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</si>
  <si>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</si>
  <si>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</si>
  <si>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</si>
  <si>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</si>
  <si>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</si>
  <si>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</si>
  <si>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</si>
  <si>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</si>
  <si>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</si>
  <si>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</si>
  <si>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</si>
  <si>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</si>
  <si>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</si>
  <si>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</si>
  <si>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</si>
  <si>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</si>
  <si>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</si>
  <si>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</si>
  <si>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</si>
  <si>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</si>
  <si>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</si>
  <si>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</si>
  <si>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</si>
  <si>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</si>
  <si>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</si>
  <si>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</si>
  <si>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</si>
  <si>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</si>
  <si>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</si>
  <si>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</si>
  <si>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</si>
  <si>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</si>
  <si>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</si>
  <si>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</si>
  <si>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</si>
  <si>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</si>
  <si>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</si>
  <si>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</si>
  <si>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</si>
  <si>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</si>
  <si>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</si>
  <si>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</si>
  <si>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</si>
  <si>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</si>
  <si>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</si>
  <si>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</si>
  <si>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</si>
  <si>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</si>
  <si>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</si>
  <si>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</si>
  <si>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</si>
  <si>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</si>
  <si>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</si>
  <si>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</si>
  <si>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</si>
  <si>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</si>
  <si>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</si>
  <si>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</si>
  <si>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</si>
  <si>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</si>
  <si>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</si>
  <si>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</si>
  <si>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</si>
  <si>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</si>
  <si>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</si>
  <si>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</si>
  <si>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</si>
  <si>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</si>
  <si>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</si>
  <si>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</si>
  <si>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</si>
  <si>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</si>
  <si>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</si>
  <si>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</si>
  <si>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</si>
  <si>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</si>
  <si>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</si>
  <si>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</si>
  <si>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</si>
  <si>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</si>
  <si>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</si>
  <si>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</si>
  <si>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</si>
  <si>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</si>
  <si>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</si>
  <si>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</si>
  <si>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</si>
  <si>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</si>
  <si>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</si>
  <si>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</si>
  <si>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</si>
  <si>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</si>
  <si>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</si>
  <si>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</si>
  <si>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</si>
  <si>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</si>
  <si>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</si>
  <si>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</si>
  <si>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</si>
  <si>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</si>
  <si>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</si>
  <si>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</si>
  <si>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</si>
  <si>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</si>
  <si>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</si>
  <si>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</si>
  <si>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</si>
  <si>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</si>
  <si>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</si>
  <si>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</si>
  <si>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</si>
  <si>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</si>
  <si>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</si>
  <si>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</si>
  <si>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</si>
  <si>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</si>
  <si>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</si>
  <si>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</si>
  <si>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</si>
  <si>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</si>
  <si>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</si>
  <si>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</si>
  <si>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</si>
  <si>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</si>
  <si>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</si>
  <si>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</si>
  <si>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</si>
  <si>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</si>
  <si>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</si>
  <si>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</si>
  <si>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</si>
  <si>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</si>
  <si>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</si>
  <si>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</si>
  <si>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</si>
  <si>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</si>
  <si>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</si>
  <si>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</si>
  <si>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</si>
  <si>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</si>
  <si>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</si>
  <si>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</si>
  <si>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</si>
  <si>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</si>
  <si>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</si>
  <si>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</si>
  <si>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</si>
  <si>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</si>
  <si>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</si>
  <si>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</si>
  <si>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</si>
  <si>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</si>
  <si>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</si>
  <si>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</si>
  <si>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</si>
  <si>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</si>
  <si>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</si>
  <si>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</si>
  <si>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</si>
  <si>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</si>
  <si>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</si>
  <si>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</si>
  <si>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</si>
  <si>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</si>
  <si>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</si>
  <si>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</si>
  <si>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</si>
  <si>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</si>
  <si>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</si>
  <si>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</si>
  <si>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</si>
  <si>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</si>
  <si>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</si>
  <si>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</si>
  <si>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</si>
  <si>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</si>
  <si>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</si>
  <si>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</si>
  <si>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</si>
  <si>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</si>
  <si>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</si>
  <si>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</si>
  <si>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</si>
  <si>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</si>
  <si>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</si>
  <si>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</si>
  <si>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</si>
  <si>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</si>
  <si>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</si>
  <si>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</si>
  <si>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</si>
  <si>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</si>
  <si>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</si>
  <si>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</si>
  <si>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</si>
  <si>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</si>
  <si>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</si>
  <si>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</si>
  <si>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</si>
  <si>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</si>
  <si>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</si>
  <si>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</si>
  <si>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</si>
  <si>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</si>
  <si>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</si>
  <si>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</si>
  <si>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</si>
  <si>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</si>
  <si>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</si>
  <si>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</si>
  <si>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</si>
  <si>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</si>
  <si>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</si>
  <si>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</si>
  <si>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</si>
  <si>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</si>
  <si>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</si>
  <si>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</si>
  <si>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</si>
  <si>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</si>
  <si>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</si>
  <si>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</si>
  <si>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</si>
  <si>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</si>
  <si>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</si>
  <si>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</si>
  <si>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</si>
  <si>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</si>
  <si>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</si>
  <si>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</si>
  <si>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</si>
  <si>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</si>
  <si>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</si>
  <si>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</si>
  <si>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</si>
  <si>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</si>
  <si>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</si>
  <si>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</si>
  <si>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</si>
  <si>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</si>
  <si>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</si>
  <si>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</si>
  <si>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</si>
  <si>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</si>
  <si>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</si>
  <si>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</si>
  <si>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</si>
  <si>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</si>
  <si>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</si>
  <si>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</si>
  <si>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</si>
  <si>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</si>
  <si>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</si>
  <si>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</si>
  <si>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</si>
  <si>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</si>
  <si>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</si>
  <si>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</si>
  <si>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</si>
  <si>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</si>
  <si>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</si>
  <si>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</si>
  <si>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</si>
  <si>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</si>
  <si>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</si>
  <si>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</si>
  <si>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</si>
  <si>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</si>
  <si>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</si>
  <si>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</si>
  <si>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</si>
  <si>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</si>
  <si>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</si>
  <si>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</si>
  <si>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</si>
  <si>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</si>
  <si>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</si>
  <si>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</si>
  <si>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</si>
  <si>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</si>
  <si>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</si>
  <si>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</si>
  <si>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</si>
  <si>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</si>
  <si>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</si>
  <si>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</si>
  <si>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</si>
  <si>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</si>
  <si>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</si>
  <si>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</si>
  <si>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</si>
  <si>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</si>
  <si>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</si>
  <si>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</si>
  <si>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</si>
  <si>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</si>
  <si>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</si>
  <si>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</si>
  <si>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</si>
  <si>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</si>
  <si>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</si>
  <si>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</si>
  <si>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</si>
  <si>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</si>
  <si>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</si>
  <si>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</si>
  <si>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</si>
  <si>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</si>
  <si>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</si>
  <si>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</si>
  <si>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</si>
  <si>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</si>
  <si>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</si>
  <si>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</si>
  <si>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</si>
  <si>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</si>
  <si>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</si>
  <si>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</si>
  <si>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</si>
  <si>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</si>
  <si>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</si>
  <si>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</si>
  <si>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</si>
  <si>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</si>
  <si>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</si>
  <si>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</si>
  <si>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</si>
  <si>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</si>
  <si>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</si>
  <si>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</si>
  <si>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</si>
  <si>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</si>
  <si>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</si>
  <si>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</si>
  <si>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</si>
  <si>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</si>
  <si>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</si>
  <si>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</si>
  <si>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</si>
  <si>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</si>
  <si>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</si>
  <si>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</si>
  <si>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</si>
  <si>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</si>
  <si>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</si>
  <si>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</si>
  <si>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</si>
  <si>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</si>
  <si>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</si>
  <si>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</si>
  <si>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</si>
  <si>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</si>
  <si>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</si>
  <si>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</si>
  <si>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</si>
  <si>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</si>
  <si>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</si>
  <si>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</si>
  <si>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</si>
  <si>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</si>
  <si>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</si>
  <si>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</si>
  <si>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</si>
  <si>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</si>
  <si>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</si>
  <si>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</si>
  <si>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</si>
  <si>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</si>
  <si>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</si>
  <si>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</si>
  <si>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</si>
  <si>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</si>
  <si>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</si>
  <si>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</si>
  <si>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</si>
  <si>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</si>
  <si>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</si>
  <si>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</si>
  <si>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</si>
  <si>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</si>
  <si>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</si>
  <si>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</si>
  <si>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</si>
  <si>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</si>
  <si>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</si>
  <si>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</si>
  <si>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</si>
  <si>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</si>
  <si>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</si>
  <si>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</si>
  <si>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</si>
  <si>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</si>
  <si>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</si>
  <si>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</si>
  <si>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</si>
  <si>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</si>
  <si>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</si>
  <si>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</si>
  <si>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</si>
  <si>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</si>
  <si>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</si>
  <si>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</si>
  <si>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</si>
  <si>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</si>
  <si>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</si>
  <si>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</si>
  <si>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</si>
  <si>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</si>
  <si>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</si>
  <si>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</si>
  <si>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</si>
  <si>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</si>
  <si>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</si>
  <si>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</si>
  <si>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</si>
  <si>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</si>
  <si>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</si>
  <si>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</si>
  <si>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</si>
  <si>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</si>
  <si>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</si>
  <si>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</si>
  <si>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</si>
  <si>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</si>
  <si>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</si>
  <si>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</si>
  <si>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</si>
  <si>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</si>
  <si>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</si>
  <si>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</si>
  <si>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</si>
  <si>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</si>
  <si>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</si>
  <si>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</si>
  <si>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</si>
  <si>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</si>
  <si>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</si>
  <si>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</si>
  <si>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</si>
  <si>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</si>
  <si>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</si>
  <si>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</si>
  <si>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</si>
  <si>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</si>
  <si>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</si>
  <si>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</si>
  <si>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</si>
  <si>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</si>
  <si>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</si>
  <si>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</si>
  <si>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</si>
  <si>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</si>
  <si>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</si>
  <si>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</si>
  <si>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</si>
  <si>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</si>
  <si>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</si>
  <si>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</si>
  <si>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</si>
  <si>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</si>
  <si>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</si>
  <si>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</si>
  <si>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</si>
  <si>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</si>
  <si>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</si>
  <si>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</si>
  <si>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</si>
  <si>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</si>
  <si>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</si>
  <si>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</si>
  <si>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</si>
  <si>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</si>
  <si>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</si>
  <si>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</si>
  <si>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</si>
  <si>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</si>
  <si>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</si>
  <si>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</si>
  <si>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</si>
  <si>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</si>
  <si>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</si>
  <si>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</si>
  <si>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</si>
  <si>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</si>
  <si>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</si>
  <si>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</si>
  <si>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</si>
  <si>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</si>
  <si>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</si>
  <si>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</si>
  <si>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</si>
  <si>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</si>
  <si>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</si>
  <si>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</si>
  <si>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</si>
  <si>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</si>
  <si>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</si>
  <si>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</si>
  <si>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</si>
  <si>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</si>
  <si>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</si>
  <si>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</si>
  <si>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</si>
  <si>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</si>
  <si>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</si>
  <si>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</si>
  <si>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</si>
  <si>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</si>
  <si>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</si>
  <si>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</si>
  <si>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</si>
  <si>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</si>
  <si>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</si>
  <si>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</si>
  <si>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</si>
  <si>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</si>
  <si>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</si>
  <si>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</si>
  <si>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</si>
  <si>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</si>
  <si>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</si>
  <si>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</si>
  <si>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</si>
  <si>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</si>
  <si>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</si>
  <si>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</si>
  <si>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</si>
  <si>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</si>
  <si>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</si>
  <si>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</si>
  <si>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</si>
  <si>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</si>
  <si>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</si>
  <si>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</si>
  <si>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</si>
  <si>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</si>
  <si>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</si>
  <si>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</si>
  <si>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</si>
  <si>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</si>
  <si>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</si>
  <si>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</si>
  <si>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</si>
  <si>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</si>
  <si>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</si>
  <si>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</si>
  <si>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</si>
  <si>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</si>
  <si>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</si>
  <si>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</si>
  <si>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</si>
  <si>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</si>
  <si>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</si>
  <si>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</si>
  <si>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</si>
  <si>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</si>
  <si>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</si>
  <si>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</si>
  <si>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</si>
  <si>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</si>
  <si>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</si>
  <si>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</si>
  <si>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</si>
  <si>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</si>
  <si>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</si>
  <si>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</si>
  <si>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</si>
  <si>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</si>
  <si>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</si>
  <si>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</si>
  <si>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</si>
  <si>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</si>
  <si>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</si>
  <si>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</si>
  <si>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</si>
  <si>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</si>
  <si>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</si>
  <si>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</si>
  <si>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</si>
  <si>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</si>
  <si>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</si>
  <si>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</si>
  <si>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</si>
  <si>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</si>
  <si>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</si>
  <si>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</si>
  <si>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</si>
  <si>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</si>
  <si>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</si>
  <si>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</si>
  <si>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</si>
  <si>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</si>
  <si>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</si>
  <si>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</si>
  <si>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</si>
  <si>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</si>
  <si>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</si>
  <si>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</si>
  <si>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</si>
  <si>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</si>
  <si>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</si>
  <si>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</si>
  <si>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</si>
  <si>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</si>
  <si>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</si>
  <si>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</si>
  <si>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</si>
  <si>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</si>
  <si>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</si>
  <si>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</si>
  <si>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</si>
  <si>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</si>
  <si>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</si>
  <si>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</si>
  <si>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</si>
  <si>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</si>
  <si>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</si>
  <si>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</si>
  <si>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</si>
  <si>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</si>
  <si>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</si>
  <si>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</si>
  <si>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</si>
  <si>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</si>
  <si>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</si>
  <si>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</si>
  <si>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</si>
  <si>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</si>
  <si>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</si>
  <si>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</si>
  <si>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</si>
  <si>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</si>
  <si>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</si>
  <si>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</si>
  <si>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</si>
  <si>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</si>
  <si>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</si>
  <si>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</si>
  <si>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</si>
  <si>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</si>
  <si>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</si>
  <si>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</si>
  <si>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</si>
  <si>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</si>
  <si>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</si>
  <si>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</si>
  <si>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</si>
  <si>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</si>
  <si>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</si>
  <si>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</si>
  <si>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</si>
  <si>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</si>
  <si>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</si>
  <si>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</si>
  <si>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</si>
  <si>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</si>
  <si>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</si>
  <si>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</si>
  <si>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</si>
  <si>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</si>
  <si>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</si>
  <si>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</si>
  <si>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</si>
  <si>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</si>
  <si>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</si>
  <si>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</si>
  <si>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</si>
  <si>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</si>
  <si>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</si>
  <si>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</si>
  <si>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</si>
  <si>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</si>
  <si>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</si>
  <si>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</si>
  <si>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</si>
  <si>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</si>
  <si>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</si>
  <si>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</si>
  <si>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</si>
  <si>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</si>
  <si>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</si>
  <si>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</si>
  <si>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</si>
  <si>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</si>
  <si>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</si>
  <si>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</si>
  <si>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</si>
  <si>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</si>
  <si>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</si>
  <si>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</si>
  <si>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</si>
  <si>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</si>
  <si>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</si>
  <si>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</si>
  <si>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</si>
  <si>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</si>
  <si>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</si>
  <si>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</si>
  <si>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</si>
  <si>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</si>
  <si>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</si>
  <si>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</si>
  <si>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</si>
  <si>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</si>
  <si>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</si>
  <si>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</si>
  <si>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</si>
  <si>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</si>
  <si>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</si>
  <si>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</si>
  <si>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</si>
  <si>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</si>
  <si>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</si>
  <si>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</si>
  <si>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</si>
  <si>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</si>
  <si>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</si>
  <si>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</si>
  <si>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</si>
  <si>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</si>
  <si>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</si>
  <si>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</si>
  <si>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</si>
  <si>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</si>
  <si>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</si>
  <si>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</si>
  <si>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</si>
  <si>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</si>
  <si>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</si>
  <si>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</si>
  <si>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</si>
  <si>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</si>
  <si>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</si>
  <si>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</si>
  <si>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</si>
  <si>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</si>
  <si>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</si>
  <si>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</si>
  <si>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</si>
  <si>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</si>
  <si>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</si>
  <si>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</si>
  <si>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</si>
  <si>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</si>
  <si>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</si>
  <si>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</si>
  <si>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</si>
  <si>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</si>
  <si>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</si>
  <si>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</si>
  <si>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</si>
  <si>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</si>
  <si>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</si>
  <si>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</si>
  <si>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</si>
  <si>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</si>
  <si>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</si>
  <si>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</si>
  <si>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</si>
  <si>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</si>
  <si>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</si>
  <si>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</si>
  <si>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</si>
  <si>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</si>
  <si>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</si>
  <si>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</si>
  <si>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</si>
  <si>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</si>
  <si>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</si>
  <si>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</si>
  <si>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</si>
  <si>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</si>
  <si>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</si>
  <si>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</si>
  <si>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</si>
  <si>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</si>
  <si>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</si>
  <si>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</si>
  <si>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</si>
  <si>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</si>
  <si>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</si>
  <si>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</si>
  <si>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</si>
  <si>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</si>
  <si>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</si>
  <si>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</si>
  <si>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</si>
  <si>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</si>
  <si>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</si>
  <si>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</si>
  <si>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</si>
  <si>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</si>
  <si>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</si>
  <si>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</si>
  <si>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</si>
  <si>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</si>
  <si>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</si>
  <si>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</si>
  <si>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</si>
  <si>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</si>
  <si>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</si>
  <si>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</si>
  <si>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</si>
  <si>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</si>
  <si>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</si>
  <si>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</si>
  <si>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</si>
  <si>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</si>
  <si>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</si>
  <si>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</si>
  <si>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</si>
  <si>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</si>
  <si>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</si>
  <si>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</si>
  <si>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</si>
  <si>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</si>
  <si>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</si>
  <si>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</si>
  <si>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</si>
  <si>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</si>
  <si>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</si>
  <si>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</si>
  <si>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</si>
  <si>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</si>
  <si>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</si>
  <si>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</si>
  <si>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</si>
  <si>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</si>
  <si>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</si>
  <si>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</si>
  <si>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</si>
  <si>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</si>
  <si>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</si>
  <si>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</si>
  <si>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</si>
  <si>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</si>
  <si>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</si>
  <si>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</si>
  <si>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</si>
  <si>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</si>
  <si>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</si>
  <si>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</si>
  <si>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</si>
  <si>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</si>
  <si>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</si>
  <si>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</si>
  <si>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</si>
  <si>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</si>
  <si>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</si>
  <si>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</si>
  <si>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</si>
  <si>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</si>
  <si>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</si>
  <si>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</si>
  <si>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</si>
  <si>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</si>
  <si>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</si>
  <si>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</si>
  <si>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</si>
  <si>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</si>
  <si>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</si>
  <si>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</si>
  <si>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</si>
  <si>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</si>
  <si>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</si>
  <si>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</si>
  <si>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</si>
  <si>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</si>
  <si>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</si>
  <si>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</si>
  <si>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</si>
  <si>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</si>
  <si>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</si>
  <si>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</si>
  <si>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</si>
  <si>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</si>
  <si>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</si>
  <si>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</si>
  <si>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</si>
  <si>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</si>
  <si>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</si>
  <si>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</si>
  <si>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</si>
  <si>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</si>
  <si>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</si>
  <si>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</si>
  <si>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</si>
  <si>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</si>
  <si>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</si>
  <si>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</si>
  <si>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</si>
  <si>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</si>
  <si>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</si>
  <si>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</si>
  <si>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</si>
  <si>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</si>
  <si>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</si>
  <si>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</si>
  <si>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</si>
  <si>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</si>
  <si>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</si>
  <si>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</si>
  <si>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</si>
  <si>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</si>
  <si>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</si>
  <si>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</si>
  <si>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</si>
  <si>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</si>
  <si>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</si>
  <si>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</si>
  <si>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</si>
  <si>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</si>
  <si>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</si>
  <si>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</si>
  <si>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</si>
  <si>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</si>
  <si>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</si>
  <si>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</si>
  <si>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</si>
  <si>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</si>
  <si>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</si>
  <si>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</si>
  <si>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</si>
  <si>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</si>
  <si>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</si>
  <si>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</si>
  <si>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</si>
  <si>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</si>
  <si>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</si>
  <si>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</si>
  <si>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</si>
  <si>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</si>
  <si>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</si>
  <si>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</si>
  <si>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</si>
  <si>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</si>
  <si>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</si>
  <si>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</si>
  <si>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</si>
  <si>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</si>
  <si>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</si>
  <si>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</si>
  <si>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</si>
  <si>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</si>
  <si>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</si>
  <si>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</si>
  <si>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</si>
  <si>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</si>
  <si>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</si>
  <si>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</si>
  <si>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</si>
  <si>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</si>
  <si>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</si>
  <si>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</si>
  <si>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</si>
  <si>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</si>
  <si>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</si>
  <si>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</si>
  <si>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</si>
  <si>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</si>
  <si>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</si>
  <si>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</si>
  <si>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</si>
  <si>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</si>
  <si>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</si>
  <si>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</si>
  <si>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</si>
  <si>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</si>
  <si>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</si>
  <si>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</si>
  <si>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</si>
  <si>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</si>
  <si>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</si>
  <si>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</si>
  <si>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</si>
  <si>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</si>
  <si>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</si>
  <si>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</si>
  <si>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</si>
  <si>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</si>
  <si>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</si>
  <si>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</si>
  <si>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</si>
  <si>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</si>
  <si>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</si>
  <si>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</si>
  <si>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</si>
  <si>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</si>
  <si>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</si>
  <si>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</si>
  <si>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</si>
  <si>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</si>
  <si>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</si>
  <si>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</si>
  <si>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</si>
  <si>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</si>
  <si>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</si>
  <si>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</si>
  <si>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</si>
  <si>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</si>
  <si>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</si>
  <si>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</si>
  <si>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</si>
  <si>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</si>
  <si>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</si>
  <si>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</si>
  <si>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</si>
  <si>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</si>
  <si>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</si>
  <si>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</si>
  <si>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</si>
  <si>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</si>
  <si>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</si>
  <si>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</si>
  <si>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</si>
  <si>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</si>
  <si>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</si>
  <si>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</si>
  <si>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</si>
  <si>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</si>
  <si>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</si>
  <si>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</si>
  <si>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</si>
  <si>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</si>
  <si>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</si>
  <si>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</si>
  <si>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</si>
  <si>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</si>
  <si>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</si>
  <si>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</si>
  <si>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</si>
  <si>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</si>
  <si>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</si>
  <si>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</si>
  <si>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</si>
  <si>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</si>
  <si>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</si>
  <si>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</si>
  <si>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</si>
  <si>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</si>
  <si>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</si>
  <si>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</si>
  <si>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</si>
  <si>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</si>
  <si>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</si>
  <si>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</si>
  <si>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</si>
  <si>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</si>
  <si>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</si>
  <si>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</si>
  <si>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</si>
  <si>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</si>
  <si>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</si>
  <si>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</si>
  <si>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</si>
  <si>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</si>
  <si>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</si>
  <si>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</si>
  <si>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</si>
  <si>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</si>
  <si>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</si>
  <si>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</si>
  <si>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</si>
  <si>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</si>
  <si>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</si>
  <si>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</si>
  <si>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</si>
  <si>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</si>
  <si>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</si>
  <si>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</si>
  <si>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</si>
  <si>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</si>
  <si>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</si>
  <si>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</si>
  <si>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</si>
  <si>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</si>
  <si>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</si>
  <si>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</si>
  <si>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</si>
  <si>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</si>
  <si>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</si>
  <si>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</si>
  <si>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</si>
  <si>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</si>
  <si>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</si>
  <si>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</si>
  <si>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</si>
  <si>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</si>
  <si>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</si>
  <si>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</si>
  <si>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</si>
  <si>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</si>
  <si>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</si>
  <si>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</si>
  <si>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</si>
  <si>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</si>
  <si>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</si>
  <si>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</si>
  <si>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</si>
  <si>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</si>
  <si>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</si>
  <si>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</si>
  <si>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</si>
  <si>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</si>
  <si>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</si>
  <si>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</si>
  <si>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</si>
  <si>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</si>
  <si>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</si>
  <si>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</si>
  <si>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</si>
  <si>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</si>
  <si>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</si>
  <si>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</si>
  <si>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</si>
  <si>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</si>
  <si>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</si>
  <si>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</si>
  <si>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</si>
  <si>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</si>
  <si>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</si>
  <si>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</si>
  <si>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</si>
  <si>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</si>
  <si>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</si>
  <si>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</si>
  <si>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</si>
  <si>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</si>
  <si>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</si>
  <si>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</si>
  <si>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</si>
  <si>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</si>
  <si>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</si>
  <si>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</si>
  <si>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</si>
  <si>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</si>
  <si>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</si>
  <si>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</si>
  <si>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</si>
  <si>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</si>
  <si>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</si>
  <si>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</si>
  <si>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</si>
  <si>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</si>
  <si>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</si>
  <si>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</si>
  <si>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</si>
  <si>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</si>
  <si>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</si>
  <si>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</si>
  <si>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</si>
  <si>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</si>
  <si>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</si>
  <si>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</si>
  <si>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</si>
  <si>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</si>
  <si>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</si>
  <si>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</si>
  <si>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</si>
  <si>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</si>
  <si>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</si>
  <si>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</si>
  <si>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</si>
  <si>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</si>
  <si>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</si>
  <si>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</si>
  <si>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</si>
  <si>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</si>
  <si>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</si>
  <si>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</si>
  <si>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</si>
  <si>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</si>
  <si>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</si>
  <si>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</si>
  <si>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</si>
  <si>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</si>
  <si>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</si>
  <si>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</si>
  <si>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</si>
  <si>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</si>
  <si>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</si>
  <si>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</si>
  <si>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</si>
  <si>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</si>
  <si>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</si>
  <si>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</si>
  <si>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</si>
  <si>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</si>
  <si>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</si>
  <si>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</si>
  <si>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</si>
  <si>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</si>
  <si>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</si>
  <si>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</si>
  <si>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</si>
  <si>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</si>
  <si>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</si>
  <si>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</si>
  <si>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</si>
  <si>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</si>
  <si>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</si>
  <si>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</si>
  <si>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</si>
  <si>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</si>
  <si>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</si>
  <si>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</si>
  <si>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</si>
  <si>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</si>
  <si>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</si>
  <si>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</si>
  <si>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</si>
  <si>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</si>
  <si>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</si>
  <si>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</si>
  <si>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</si>
  <si>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</si>
  <si>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</si>
  <si>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</si>
  <si>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</si>
  <si>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</si>
  <si>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</si>
  <si>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</si>
  <si>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</si>
  <si>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</si>
  <si>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</si>
  <si>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</si>
  <si>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</si>
  <si>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</si>
  <si>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</si>
  <si>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</si>
  <si>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</si>
  <si>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</si>
  <si>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</si>
  <si>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</si>
  <si>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</si>
  <si>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</si>
  <si>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</si>
  <si>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</si>
  <si>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</si>
  <si>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</si>
  <si>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</si>
  <si>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</si>
  <si>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</si>
  <si>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</si>
  <si>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</si>
  <si>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</si>
  <si>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</si>
  <si>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</si>
  <si>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</si>
  <si>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</si>
  <si>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</si>
  <si>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</si>
  <si>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</si>
  <si>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</si>
  <si>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</si>
  <si>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</si>
  <si>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</si>
  <si>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</si>
  <si>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</si>
  <si>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</si>
  <si>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</si>
  <si>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</si>
  <si>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</si>
  <si>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</si>
  <si>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</si>
  <si>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</si>
  <si>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</si>
  <si>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</si>
  <si>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</si>
  <si>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</si>
  <si>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</si>
  <si>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</si>
  <si>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</si>
  <si>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</si>
  <si>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</si>
  <si>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</si>
  <si>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</si>
  <si>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</si>
  <si>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</si>
  <si>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</si>
  <si>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</si>
  <si>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</si>
  <si>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</si>
  <si>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</si>
  <si>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</si>
  <si>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</si>
  <si>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</si>
  <si>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</si>
  <si>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</si>
  <si>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</si>
  <si>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</si>
  <si>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</si>
  <si>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</si>
  <si>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</si>
  <si>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</si>
  <si>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</si>
  <si>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</si>
  <si>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</si>
  <si>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</si>
  <si>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</si>
  <si>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</si>
  <si>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</si>
  <si>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</si>
  <si>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</si>
  <si>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</si>
  <si>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</si>
  <si>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</si>
  <si>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</si>
  <si>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</si>
  <si>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</si>
  <si>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</si>
  <si>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</si>
  <si>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</si>
  <si>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</si>
  <si>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</si>
  <si>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</si>
  <si>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</si>
  <si>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</si>
  <si>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</si>
  <si>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</si>
  <si>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</si>
  <si>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</si>
  <si>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</si>
  <si>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</si>
  <si>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</si>
  <si>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</si>
  <si>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</si>
  <si>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</si>
  <si>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</si>
  <si>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</si>
  <si>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</si>
  <si>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</si>
  <si>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</si>
  <si>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</si>
  <si>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</si>
  <si>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</si>
  <si>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</si>
  <si>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</si>
  <si>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</si>
  <si>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</si>
  <si>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</si>
  <si>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</si>
  <si>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</si>
  <si>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</si>
  <si>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</si>
  <si>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</si>
  <si>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</si>
  <si>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</si>
  <si>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</si>
  <si>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</si>
  <si>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</si>
  <si>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</si>
  <si>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</si>
  <si>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</si>
  <si>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</si>
  <si>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</si>
  <si>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</si>
  <si>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</si>
  <si>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</si>
  <si>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</si>
  <si>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</si>
  <si>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</si>
  <si>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</si>
  <si>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</si>
  <si>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</si>
  <si>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</si>
  <si>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</si>
  <si>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</si>
  <si>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</si>
  <si>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</si>
  <si>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</si>
  <si>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</si>
  <si>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</si>
  <si>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</si>
  <si>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</si>
  <si>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</si>
  <si>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</si>
  <si>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</si>
  <si>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</si>
  <si>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</si>
  <si>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</si>
  <si>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</si>
  <si>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</si>
  <si>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</si>
  <si>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</si>
  <si>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</si>
  <si>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</si>
  <si>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</si>
  <si>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</si>
  <si>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</si>
  <si>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</si>
  <si>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</si>
  <si>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</si>
  <si>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</si>
  <si>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</si>
  <si>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</si>
  <si>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</si>
  <si>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</si>
  <si>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</si>
  <si>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</si>
  <si>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</si>
  <si>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</si>
  <si>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</si>
  <si>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</si>
  <si>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</si>
  <si>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</si>
  <si>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</si>
  <si>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</si>
  <si>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</si>
  <si>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</si>
  <si>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</si>
  <si>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</si>
  <si>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</si>
  <si>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</si>
  <si>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</si>
  <si>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</si>
  <si>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</si>
  <si>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</si>
  <si>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</si>
  <si>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</si>
  <si>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</si>
  <si>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</si>
  <si>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</si>
  <si>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</si>
  <si>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</si>
  <si>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</si>
  <si>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</si>
  <si>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</si>
  <si>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</si>
  <si>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</si>
  <si>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</si>
  <si>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</si>
  <si>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</si>
  <si>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</si>
  <si>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</si>
  <si>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</si>
  <si>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</si>
  <si>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</si>
  <si>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</si>
  <si>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</si>
  <si>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</si>
  <si>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</si>
  <si>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</si>
  <si>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</si>
  <si>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</si>
  <si>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</si>
  <si>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</si>
  <si>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</si>
  <si>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</si>
  <si>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</si>
  <si>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</si>
  <si>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</si>
  <si>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</si>
  <si>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</si>
  <si>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</si>
  <si>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</si>
  <si>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</si>
  <si>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</si>
  <si>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</si>
  <si>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</si>
  <si>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</si>
  <si>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</si>
  <si>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</si>
  <si>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</si>
  <si>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</si>
  <si>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</si>
  <si>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</si>
  <si>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</si>
  <si>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</si>
  <si>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</si>
  <si>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</si>
  <si>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</si>
  <si>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</si>
  <si>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</si>
  <si>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</si>
  <si>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</si>
  <si>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</si>
  <si>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</si>
  <si>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</si>
  <si>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</si>
  <si>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</si>
  <si>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</si>
  <si>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</si>
  <si>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</si>
  <si>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</si>
  <si>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</si>
  <si>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</si>
  <si>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</si>
  <si>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</si>
  <si>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</si>
  <si>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</si>
  <si>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</si>
  <si>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</si>
  <si>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</si>
  <si>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</si>
  <si>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</si>
  <si>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</si>
  <si>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</si>
  <si>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</si>
  <si>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</si>
  <si>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</si>
  <si>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</si>
  <si>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</si>
  <si>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</si>
  <si>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</si>
  <si>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</si>
  <si>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</si>
  <si>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</si>
  <si>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</si>
  <si>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</si>
  <si>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</si>
  <si>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</si>
  <si>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</si>
  <si>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</si>
  <si>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</si>
  <si>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</si>
  <si>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</si>
  <si>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</si>
  <si>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</si>
  <si>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</si>
  <si>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</si>
  <si>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</si>
  <si>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</si>
  <si>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</si>
  <si>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</si>
  <si>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</si>
  <si>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</si>
  <si>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</si>
  <si>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</si>
  <si>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</si>
  <si>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</si>
  <si>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</si>
  <si>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</si>
  <si>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</si>
  <si>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</si>
  <si>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</si>
  <si>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</si>
  <si>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</si>
  <si>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</si>
  <si>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</si>
  <si>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</si>
  <si>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</si>
  <si>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</si>
  <si>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</si>
  <si>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</si>
  <si>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</si>
  <si>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</si>
  <si>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</si>
  <si>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</si>
  <si>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</si>
  <si>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</si>
  <si>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</si>
  <si>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</si>
  <si>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</si>
  <si>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</si>
  <si>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</si>
  <si>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</si>
  <si>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</si>
  <si>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</si>
  <si>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</si>
  <si>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</si>
  <si>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</si>
  <si>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</si>
  <si>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</si>
  <si>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</si>
  <si>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</si>
  <si>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</si>
  <si>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</si>
  <si>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</si>
  <si>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</si>
  <si>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</si>
  <si>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</si>
  <si>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</si>
  <si>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</si>
  <si>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</si>
  <si>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</si>
  <si>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</si>
  <si>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</si>
  <si>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</si>
  <si>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</si>
  <si>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</si>
  <si>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</si>
  <si>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</si>
  <si>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</si>
  <si>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</si>
  <si>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</si>
  <si>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</si>
  <si>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</si>
  <si>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</si>
  <si>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</si>
  <si>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</si>
  <si>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</si>
  <si>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</si>
  <si>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</si>
  <si>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</si>
  <si>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</si>
  <si>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</si>
  <si>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</si>
  <si>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</si>
  <si>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</si>
  <si>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</si>
  <si>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</si>
  <si>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</si>
  <si>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</si>
  <si>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</si>
  <si>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</si>
  <si>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</si>
  <si>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</si>
  <si>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</si>
  <si>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</si>
  <si>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</si>
  <si>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</si>
  <si>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</si>
  <si>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</si>
  <si>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</si>
  <si>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</si>
  <si>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</si>
  <si>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</si>
  <si>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</si>
  <si>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</si>
  <si>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</si>
  <si>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</si>
  <si>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</si>
  <si>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</si>
  <si>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</si>
  <si>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</si>
  <si>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</si>
  <si>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</si>
  <si>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</si>
  <si>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</si>
  <si>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</si>
  <si>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</si>
  <si>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</si>
  <si>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</si>
  <si>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</si>
  <si>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</si>
  <si>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</si>
  <si>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</si>
  <si>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</si>
  <si>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</si>
  <si>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</si>
  <si>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</si>
  <si>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</si>
  <si>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</si>
  <si>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</si>
  <si>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</si>
  <si>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</si>
  <si>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</si>
  <si>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</si>
  <si>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</si>
  <si>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</si>
  <si>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</si>
  <si>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</si>
  <si>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</si>
  <si>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</si>
  <si>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</si>
  <si>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</si>
  <si>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</si>
  <si>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</si>
  <si>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</si>
  <si>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</si>
  <si>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</si>
  <si>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</si>
  <si>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</si>
  <si>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</si>
  <si>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</si>
  <si>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</si>
  <si>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</si>
  <si>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</si>
  <si>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</si>
  <si>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</si>
  <si>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</si>
  <si>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</si>
  <si>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</si>
  <si>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</si>
  <si>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</si>
  <si>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</si>
  <si>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</si>
  <si>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</si>
  <si>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</si>
  <si>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</si>
  <si>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</si>
  <si>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</si>
  <si>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</si>
  <si>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</si>
  <si>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</si>
  <si>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</si>
  <si>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</si>
  <si>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</si>
  <si>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</si>
  <si>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</si>
  <si>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</si>
  <si>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</si>
  <si>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</si>
  <si>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</si>
  <si>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</si>
  <si>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</si>
  <si>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</si>
  <si>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</si>
  <si>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</si>
  <si>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</si>
  <si>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</si>
  <si>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</si>
  <si>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</si>
  <si>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</si>
  <si>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</si>
  <si>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</si>
  <si>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</si>
  <si>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</si>
  <si>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</si>
  <si>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</si>
  <si>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</si>
  <si>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</si>
  <si>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</si>
  <si>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</si>
  <si>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</si>
  <si>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</si>
  <si>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</si>
  <si>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</si>
  <si>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</si>
  <si>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</si>
  <si>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</si>
  <si>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</si>
  <si>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</si>
  <si>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</si>
  <si>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</si>
  <si>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</si>
  <si>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</si>
  <si>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</si>
  <si>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</si>
  <si>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</si>
  <si>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</si>
  <si>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</si>
  <si>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</si>
  <si>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</si>
  <si>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</si>
  <si>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</si>
  <si>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</si>
  <si>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</si>
  <si>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</si>
  <si>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</si>
  <si>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</si>
  <si>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</si>
  <si>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</si>
  <si>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</si>
  <si>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</si>
  <si>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</si>
  <si>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</si>
  <si>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</si>
  <si>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</si>
  <si>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</si>
  <si>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</si>
  <si>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</si>
  <si>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</si>
  <si>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</si>
  <si>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</si>
  <si>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</si>
  <si>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</si>
  <si>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</si>
  <si>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</si>
  <si>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</si>
  <si>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</si>
  <si>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</si>
  <si>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</si>
  <si>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</si>
  <si>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</si>
  <si>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</si>
  <si>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</si>
  <si>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</si>
  <si>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</si>
  <si>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</si>
  <si>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</si>
  <si>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</si>
  <si>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</si>
  <si>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</si>
  <si>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</si>
  <si>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</si>
  <si>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</si>
  <si>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</si>
  <si>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</si>
  <si>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</si>
  <si>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</si>
  <si>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</si>
  <si>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</si>
  <si>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</si>
  <si>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</si>
  <si>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</si>
  <si>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</si>
  <si>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</si>
  <si>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</si>
  <si>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</si>
  <si>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</si>
  <si>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</si>
  <si>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</si>
  <si>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</si>
  <si>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</si>
  <si>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</si>
  <si>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</si>
  <si>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</si>
  <si>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</si>
  <si>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</si>
  <si>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</si>
  <si>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</si>
  <si>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</si>
  <si>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</si>
  <si>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</si>
  <si>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</si>
  <si>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</si>
  <si>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</si>
  <si>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</si>
  <si>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</si>
  <si>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</si>
  <si>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</si>
  <si>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</si>
  <si>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</si>
  <si>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</si>
  <si>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</si>
  <si>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</si>
  <si>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</si>
  <si>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</si>
  <si>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</si>
  <si>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</si>
  <si>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</si>
  <si>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</si>
  <si>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</si>
  <si>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</si>
  <si>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</si>
  <si>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</si>
  <si>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</si>
  <si>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</si>
  <si>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</si>
  <si>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</si>
  <si>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</si>
  <si>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</si>
  <si>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</si>
  <si>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</si>
  <si>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</si>
  <si>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</si>
  <si>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</si>
  <si>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</si>
  <si>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</si>
  <si>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</si>
  <si>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</si>
  <si>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</si>
  <si>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</si>
  <si>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</si>
  <si>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</si>
  <si>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</si>
  <si>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</si>
  <si>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</si>
  <si>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</si>
  <si>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</si>
  <si>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</si>
  <si>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</si>
  <si>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</si>
  <si>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</si>
  <si>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</si>
  <si>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</si>
  <si>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</si>
  <si>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</si>
  <si>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</si>
  <si>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</si>
  <si>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</si>
  <si>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</si>
  <si>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</si>
  <si>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</si>
  <si>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</si>
  <si>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</si>
  <si>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</si>
  <si>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</si>
  <si>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</si>
  <si>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</si>
  <si>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</si>
  <si>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</si>
  <si>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</si>
  <si>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</si>
  <si>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</si>
  <si>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</si>
  <si>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</si>
  <si>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</si>
  <si>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</si>
  <si>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</si>
  <si>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</si>
  <si>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</si>
  <si>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</si>
  <si>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</si>
  <si>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</si>
  <si>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</si>
  <si>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</si>
  <si>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</si>
  <si>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</si>
  <si>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</si>
  <si>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</si>
  <si>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</si>
  <si>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</si>
  <si>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</si>
  <si>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</si>
  <si>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</si>
  <si>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</si>
  <si>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</si>
  <si>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</si>
  <si>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</si>
  <si>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</si>
  <si>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</si>
  <si>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</si>
  <si>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</si>
  <si>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</si>
  <si>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</si>
  <si>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</si>
  <si>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</si>
  <si>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</si>
  <si>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</si>
  <si>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</si>
  <si>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</si>
  <si>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</si>
  <si>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</si>
  <si>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</si>
  <si>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</si>
  <si>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</si>
  <si>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</si>
  <si>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</si>
  <si>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</si>
  <si>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</si>
  <si>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</si>
  <si>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</si>
  <si>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</si>
  <si>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</si>
  <si>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</si>
  <si>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</si>
  <si>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</si>
  <si>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</si>
  <si>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</si>
  <si>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</si>
  <si>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</si>
  <si>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</si>
  <si>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</si>
  <si>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</si>
  <si>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</si>
  <si>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</si>
  <si>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</si>
  <si>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</si>
  <si>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</si>
  <si>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</si>
  <si>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</si>
  <si>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</si>
  <si>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</si>
  <si>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</si>
  <si>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</si>
  <si>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</si>
  <si>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</si>
  <si>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</si>
  <si>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</si>
  <si>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</si>
  <si>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</si>
  <si>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</si>
  <si>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</si>
  <si>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</si>
  <si>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</si>
  <si>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</si>
  <si>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</si>
  <si>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</si>
  <si>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</si>
  <si>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</si>
  <si>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</si>
  <si>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</si>
  <si>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</si>
  <si>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</si>
  <si>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</si>
  <si>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</si>
  <si>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</si>
  <si>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</si>
  <si>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</si>
  <si>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</si>
  <si>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</si>
  <si>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</si>
  <si>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</si>
  <si>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</si>
  <si>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</si>
  <si>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</si>
  <si>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</si>
  <si>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</si>
  <si>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</si>
  <si>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</si>
  <si>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</si>
  <si>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</si>
  <si>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</si>
  <si>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</si>
  <si>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</si>
  <si>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</si>
  <si>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</si>
  <si>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</si>
  <si>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</si>
  <si>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</si>
  <si>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</si>
  <si>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</si>
  <si>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</si>
  <si>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</si>
  <si>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</si>
  <si>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</si>
  <si>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</si>
  <si>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</si>
  <si>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</si>
  <si>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</si>
  <si>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</si>
  <si>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</si>
  <si>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</si>
  <si>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</si>
  <si>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</si>
  <si>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</si>
  <si>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</si>
  <si>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</si>
  <si>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</si>
  <si>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</si>
  <si>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</si>
  <si>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</si>
  <si>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</si>
  <si>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</si>
  <si>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</si>
  <si>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</si>
  <si>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</si>
  <si>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</si>
  <si>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</si>
  <si>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</si>
  <si>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</si>
  <si>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</si>
  <si>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</si>
  <si>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</si>
  <si>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</si>
  <si>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</si>
  <si>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</si>
  <si>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</si>
  <si>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</si>
  <si>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</si>
  <si>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</si>
  <si>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</si>
  <si>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</si>
  <si>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</si>
  <si>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</si>
  <si>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</si>
  <si>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</si>
  <si>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</si>
  <si>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</si>
  <si>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</si>
  <si>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</si>
  <si>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</si>
  <si>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</si>
  <si>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</si>
  <si>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</si>
  <si>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</si>
  <si>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</si>
  <si>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</si>
  <si>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</si>
  <si>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</si>
  <si>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</si>
  <si>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</si>
  <si>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</si>
  <si>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</si>
  <si>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</si>
  <si>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</si>
  <si>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</si>
  <si>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</si>
  <si>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</si>
  <si>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</si>
  <si>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</si>
  <si>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</si>
  <si>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</si>
  <si>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</si>
  <si>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</si>
  <si>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</si>
  <si>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</si>
  <si>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</si>
  <si>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</si>
  <si>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</si>
  <si>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</si>
  <si>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</si>
  <si>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</si>
  <si>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</si>
  <si>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</si>
  <si>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</si>
  <si>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</si>
  <si>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</si>
  <si>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</si>
  <si>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</si>
  <si>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</si>
  <si>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</si>
  <si>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</si>
  <si>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</si>
  <si>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</si>
  <si>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</si>
  <si>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</si>
  <si>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</si>
  <si>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</si>
  <si>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</si>
  <si>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</si>
  <si>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</si>
  <si>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</si>
  <si>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</si>
  <si>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</si>
  <si>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</si>
  <si>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</si>
  <si>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</si>
  <si>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</si>
  <si>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</si>
  <si>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</si>
  <si>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</si>
  <si>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</si>
  <si>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</si>
  <si>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</si>
  <si>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</si>
  <si>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</si>
  <si>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</si>
  <si>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</si>
  <si>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</si>
  <si>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</si>
  <si>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</si>
  <si>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</si>
  <si>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</si>
  <si>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</si>
  <si>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</si>
  <si>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</si>
  <si>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</si>
  <si>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</si>
  <si>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</si>
  <si>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</si>
  <si>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</si>
  <si>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</si>
  <si>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</si>
  <si>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</si>
  <si>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</si>
  <si>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</si>
  <si>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</si>
  <si>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</si>
  <si>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</si>
  <si>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</si>
  <si>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</si>
  <si>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</si>
  <si>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</si>
  <si>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</si>
  <si>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</si>
  <si>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</si>
  <si>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</si>
  <si>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</si>
  <si>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</si>
  <si>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</si>
  <si>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</si>
  <si>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</si>
  <si>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</si>
  <si>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</si>
  <si>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</si>
  <si>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</si>
  <si>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</si>
  <si>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</si>
  <si>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</si>
  <si>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</si>
  <si>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</si>
  <si>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</si>
  <si>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</si>
  <si>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</si>
  <si>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</si>
  <si>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</si>
  <si>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</si>
  <si>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</si>
  <si>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</si>
  <si>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</si>
  <si>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</si>
  <si>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</si>
  <si>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</si>
  <si>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</si>
  <si>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</si>
  <si>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</si>
  <si>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</si>
  <si>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</si>
  <si>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</si>
  <si>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</si>
  <si>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</si>
  <si>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</si>
  <si>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</si>
  <si>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</si>
  <si>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</si>
  <si>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</si>
  <si>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</si>
  <si>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</si>
  <si>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</si>
  <si>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</si>
  <si>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</si>
  <si>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</si>
  <si>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</si>
  <si>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</si>
  <si>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</si>
  <si>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</si>
  <si>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</si>
  <si>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</si>
  <si>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</si>
  <si>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</si>
  <si>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</si>
  <si>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</si>
  <si>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</si>
  <si>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</si>
  <si>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</si>
  <si>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</si>
  <si>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</si>
  <si>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</si>
  <si>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</si>
  <si>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</si>
  <si>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</si>
  <si>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</si>
  <si>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</si>
  <si>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</si>
  <si>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</si>
  <si>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</si>
  <si>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</si>
  <si>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</si>
  <si>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</si>
  <si>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</si>
  <si>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</si>
  <si>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</si>
  <si>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</si>
  <si>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</si>
  <si>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</si>
  <si>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</si>
  <si>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</si>
  <si>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</si>
  <si>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</si>
  <si>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</si>
  <si>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</si>
  <si>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</si>
  <si>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</si>
  <si>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</si>
  <si>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</si>
  <si>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</si>
  <si>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</si>
  <si>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</si>
  <si>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</si>
  <si>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</si>
  <si>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</si>
  <si>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</si>
  <si>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</si>
  <si>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</si>
  <si>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</si>
  <si>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</si>
  <si>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</si>
  <si>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</si>
  <si>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</si>
  <si>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</si>
  <si>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</si>
  <si>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</si>
  <si>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</si>
  <si>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</si>
  <si>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</si>
  <si>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</si>
  <si>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</si>
  <si>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</si>
  <si>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</si>
  <si>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</si>
  <si>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</si>
  <si>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</si>
  <si>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</si>
  <si>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</si>
  <si>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</si>
  <si>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</si>
  <si>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</si>
  <si>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</si>
  <si>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</si>
  <si>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</si>
  <si>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</si>
  <si>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</si>
  <si>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</si>
  <si>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</si>
  <si>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</si>
  <si>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</si>
  <si>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</si>
  <si>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</si>
  <si>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</si>
  <si>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</si>
  <si>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</si>
  <si>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</si>
  <si>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</si>
  <si>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</si>
  <si>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</si>
  <si>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</si>
  <si>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</si>
  <si>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</si>
  <si>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</si>
  <si>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</si>
  <si>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</si>
  <si>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</si>
  <si>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</si>
  <si>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</si>
  <si>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</si>
  <si>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</si>
  <si>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</si>
  <si>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</si>
  <si>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</si>
  <si>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</si>
  <si>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</si>
  <si>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</si>
  <si>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</si>
  <si>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</si>
  <si>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</si>
  <si>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</si>
  <si>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</si>
  <si>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</si>
  <si>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</si>
  <si>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</si>
  <si>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</si>
  <si>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</si>
  <si>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</si>
  <si>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</si>
  <si>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</si>
  <si>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</si>
  <si>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</si>
  <si>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</si>
  <si>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</si>
  <si>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</si>
  <si>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</si>
  <si>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</si>
  <si>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</si>
  <si>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</si>
  <si>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</si>
  <si>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</si>
  <si>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</si>
  <si>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</si>
  <si>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</si>
  <si>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</si>
  <si>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</si>
  <si>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</si>
  <si>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</si>
  <si>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</si>
  <si>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</si>
  <si>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</si>
  <si>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</si>
  <si>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</si>
  <si>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</si>
  <si>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</si>
  <si>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</si>
  <si>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</si>
  <si>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</si>
  <si>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</si>
  <si>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</si>
  <si>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</si>
  <si>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</si>
  <si>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</si>
  <si>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</si>
  <si>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</si>
  <si>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</si>
  <si>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</si>
  <si>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</si>
  <si>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</si>
  <si>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</si>
  <si>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</si>
  <si>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</si>
  <si>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</si>
  <si>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</si>
  <si>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</si>
  <si>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</si>
  <si>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</si>
  <si>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</si>
  <si>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</si>
  <si>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</si>
  <si>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</si>
  <si>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</si>
  <si>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</si>
  <si>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</si>
  <si>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</si>
  <si>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</si>
  <si>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</si>
  <si>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</si>
  <si>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</si>
  <si>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</si>
  <si>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</si>
  <si>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</si>
  <si>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</si>
  <si>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</si>
  <si>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</si>
  <si>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</si>
  <si>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</si>
  <si>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</si>
  <si>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</si>
  <si>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</si>
  <si>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</si>
  <si>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</si>
  <si>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</si>
  <si>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</si>
  <si>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</si>
  <si>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</si>
  <si>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</si>
  <si>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</si>
  <si>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</si>
  <si>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</si>
  <si>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</si>
  <si>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</si>
  <si>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</si>
  <si>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</si>
  <si>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</si>
  <si>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</si>
  <si>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</si>
  <si>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</si>
  <si>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</si>
  <si>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</si>
  <si>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</si>
  <si>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</si>
  <si>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</si>
  <si>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</si>
  <si>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</si>
  <si>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</si>
  <si>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</si>
  <si>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</si>
  <si>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</si>
  <si>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</si>
  <si>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</si>
  <si>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</si>
  <si>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</si>
  <si>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</si>
  <si>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</si>
  <si>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</si>
  <si>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</si>
  <si>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</si>
  <si>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</si>
  <si>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</si>
  <si>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</si>
  <si>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</si>
  <si>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</si>
  <si>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</si>
  <si>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</si>
  <si>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</si>
  <si>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</si>
  <si>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</si>
  <si>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</si>
  <si>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</si>
  <si>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</si>
  <si>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</si>
  <si>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</si>
  <si>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</si>
  <si>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</si>
  <si>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</si>
  <si>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</si>
  <si>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</si>
  <si>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</si>
  <si>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</si>
  <si>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</si>
  <si>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</si>
  <si>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</si>
  <si>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</si>
  <si>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</si>
  <si>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</si>
  <si>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</si>
  <si>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</si>
  <si>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</si>
  <si>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</si>
  <si>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</si>
  <si>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</si>
  <si>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</si>
  <si>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</si>
  <si>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</si>
  <si>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</si>
  <si>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</si>
  <si>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</si>
  <si>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</si>
  <si>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</si>
  <si>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</si>
  <si>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</si>
  <si>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</si>
  <si>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</si>
  <si>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</si>
  <si>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</si>
  <si>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</si>
  <si>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</si>
  <si>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</si>
  <si>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</si>
  <si>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</si>
  <si>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</si>
  <si>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</si>
  <si>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</si>
  <si>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</si>
  <si>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</si>
  <si>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</si>
  <si>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</si>
  <si>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</si>
  <si>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</si>
  <si>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</si>
  <si>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</si>
  <si>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</si>
  <si>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</si>
  <si>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</si>
  <si>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</si>
  <si>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</si>
  <si>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</si>
  <si>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</si>
  <si>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</si>
  <si>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</si>
  <si>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</si>
  <si>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</si>
  <si>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</si>
  <si>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</si>
  <si>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</si>
  <si>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</si>
  <si>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</si>
  <si>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</si>
  <si>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</si>
  <si>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</si>
  <si>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</si>
  <si>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</si>
  <si>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</si>
  <si>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</si>
  <si>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</si>
  <si>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</si>
  <si>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</si>
  <si>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</si>
  <si>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</si>
  <si>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</si>
  <si>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</si>
  <si>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</si>
  <si>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</si>
  <si>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</si>
  <si>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</si>
  <si>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</si>
  <si>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</si>
  <si>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</si>
  <si>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</si>
  <si>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</si>
  <si>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</si>
  <si>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</si>
  <si>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</si>
  <si>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</si>
  <si>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</si>
  <si>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</si>
  <si>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</si>
  <si>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</si>
  <si>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</si>
  <si>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</si>
  <si>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</si>
  <si>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</si>
  <si>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</si>
  <si>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</si>
  <si>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</si>
  <si>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</si>
  <si>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</si>
  <si>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</si>
  <si>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</si>
  <si>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</si>
  <si>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</si>
  <si>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</si>
  <si>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</si>
  <si>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</si>
  <si>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</si>
  <si>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</si>
  <si>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</si>
  <si>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</si>
  <si>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</si>
  <si>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</si>
  <si>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</si>
  <si>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</si>
  <si>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</si>
  <si>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</si>
  <si>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</si>
  <si>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</si>
  <si>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</si>
  <si>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</si>
  <si>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</si>
  <si>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</si>
  <si>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</si>
  <si>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</si>
  <si>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</si>
  <si>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</si>
  <si>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</si>
  <si>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</si>
  <si>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</si>
  <si>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</si>
  <si>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</si>
  <si>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</si>
  <si>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</si>
  <si>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</si>
  <si>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</si>
  <si>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</si>
  <si>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</si>
  <si>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</si>
  <si>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</si>
  <si>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</si>
  <si>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</si>
  <si>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</si>
  <si>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</si>
  <si>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</si>
  <si>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</si>
  <si>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</si>
  <si>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</si>
  <si>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</si>
  <si>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</si>
  <si>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</si>
  <si>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</si>
  <si>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</si>
  <si>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</si>
  <si>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</si>
  <si>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</si>
  <si>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</si>
  <si>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</si>
  <si>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</si>
  <si>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</si>
  <si>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</si>
  <si>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</si>
  <si>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</si>
  <si>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</si>
  <si>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</si>
  <si>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</si>
  <si>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</si>
  <si>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</si>
  <si>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</si>
  <si>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</si>
  <si>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</si>
  <si>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</si>
  <si>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</si>
  <si>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</si>
  <si>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</si>
  <si>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</si>
  <si>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</si>
  <si>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</si>
  <si>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</si>
  <si>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</si>
  <si>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</si>
  <si>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</si>
  <si>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</si>
  <si>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</si>
  <si>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</si>
  <si>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</si>
  <si>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</si>
  <si>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</si>
  <si>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</si>
  <si>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</si>
  <si>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</si>
  <si>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</si>
  <si>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</si>
  <si>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</si>
  <si>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</si>
  <si>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</si>
  <si>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</si>
  <si>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</si>
  <si>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</si>
  <si>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</si>
  <si>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</si>
  <si>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</si>
  <si>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</si>
  <si>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</si>
  <si>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</si>
  <si>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</si>
  <si>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</si>
  <si>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</si>
  <si>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</si>
  <si>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</si>
  <si>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</si>
  <si>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</si>
  <si>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</si>
  <si>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</si>
  <si>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</si>
  <si>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</si>
  <si>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</si>
  <si>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</si>
  <si>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</si>
  <si>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</si>
  <si>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</si>
  <si>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</si>
  <si>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</si>
  <si>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</si>
  <si>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</si>
  <si>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</si>
  <si>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</si>
  <si>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</si>
  <si>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</si>
  <si>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</si>
  <si>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</si>
  <si>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</si>
  <si>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</si>
  <si>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</si>
  <si>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</si>
  <si>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</si>
  <si>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</si>
  <si>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</si>
  <si>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</si>
  <si>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</si>
  <si>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</si>
  <si>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</si>
  <si>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</si>
  <si>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</si>
  <si>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</si>
  <si>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</si>
  <si>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</si>
  <si>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</si>
  <si>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</si>
  <si>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</si>
  <si>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</si>
  <si>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</si>
  <si>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</si>
  <si>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</si>
  <si>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</si>
  <si>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</si>
  <si>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</si>
  <si>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</si>
  <si>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</si>
  <si>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</si>
  <si>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</si>
  <si>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</si>
  <si>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</si>
  <si>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</si>
  <si>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</si>
  <si>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</si>
  <si>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</si>
  <si>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</si>
  <si>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</si>
  <si>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</si>
  <si>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</si>
  <si>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</si>
  <si>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</si>
  <si>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</si>
  <si>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</si>
  <si>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</si>
  <si>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</si>
  <si>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</si>
  <si>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</si>
  <si>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</si>
  <si>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</si>
  <si>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</si>
  <si>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</si>
  <si>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</si>
  <si>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</si>
  <si>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</si>
  <si>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</si>
  <si>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</si>
  <si>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</si>
  <si>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</si>
  <si>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</si>
  <si>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</si>
  <si>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</si>
  <si>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</si>
  <si>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</si>
  <si>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</si>
  <si>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</si>
  <si>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</si>
  <si>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</si>
  <si>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</si>
  <si>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</si>
  <si>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</si>
  <si>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</si>
  <si>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</si>
  <si>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</si>
  <si>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</si>
  <si>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</si>
  <si>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</si>
  <si>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</si>
  <si>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</si>
  <si>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</si>
  <si>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</si>
  <si>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</si>
  <si>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</si>
  <si>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</si>
  <si>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</si>
  <si>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</si>
  <si>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</si>
  <si>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</si>
  <si>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</si>
  <si>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</si>
  <si>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</si>
  <si>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</si>
  <si>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</si>
  <si>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</si>
  <si>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</si>
  <si>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</si>
  <si>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</si>
  <si>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</si>
  <si>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</si>
  <si>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</si>
  <si>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</si>
  <si>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</si>
  <si>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</si>
  <si>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</si>
  <si>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</si>
  <si>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</si>
  <si>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</si>
  <si>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</si>
  <si>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</si>
  <si>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</si>
  <si>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</si>
  <si>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</si>
  <si>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</si>
  <si>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</si>
  <si>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</si>
  <si>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</si>
  <si>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</si>
  <si>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</si>
  <si>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</si>
  <si>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</si>
  <si>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</si>
  <si>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</si>
  <si>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</si>
  <si>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</si>
  <si>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</si>
  <si>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</si>
  <si>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</si>
  <si>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</si>
  <si>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</si>
  <si>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</si>
  <si>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</si>
  <si>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</si>
  <si>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</si>
  <si>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</si>
  <si>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</si>
  <si>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</si>
  <si>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</si>
  <si>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</si>
  <si>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</si>
  <si>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</si>
  <si>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</si>
  <si>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</si>
  <si>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</si>
  <si>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</si>
  <si>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</si>
  <si>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</si>
  <si>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</si>
  <si>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</si>
  <si>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</si>
  <si>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</si>
  <si>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</si>
  <si>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</si>
  <si>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</si>
  <si>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</si>
  <si>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</si>
  <si>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</si>
  <si>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</si>
  <si>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</si>
  <si>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</si>
  <si>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</si>
  <si>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</si>
  <si>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</si>
  <si>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</si>
  <si>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</si>
  <si>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</si>
  <si>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</si>
  <si>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</si>
  <si>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</si>
  <si>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</si>
  <si>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</si>
  <si>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</si>
  <si>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</si>
  <si>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</si>
  <si>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</si>
  <si>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</si>
  <si>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</si>
  <si>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</si>
  <si>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</si>
  <si>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</si>
  <si>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</si>
  <si>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</si>
  <si>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</si>
  <si>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</si>
  <si>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</si>
  <si>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</si>
  <si>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</si>
  <si>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</si>
  <si>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</si>
  <si>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</si>
  <si>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</si>
  <si>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</si>
  <si>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</si>
  <si>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</si>
  <si>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</si>
  <si>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</si>
  <si>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</si>
  <si>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</si>
  <si>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</si>
  <si>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</si>
  <si>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</si>
  <si>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</si>
  <si>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</si>
  <si>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</si>
  <si>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</si>
  <si>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</si>
  <si>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</si>
  <si>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</si>
  <si>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</si>
  <si>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</si>
  <si>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</si>
  <si>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</si>
  <si>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</si>
  <si>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</si>
  <si>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</si>
  <si>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</si>
  <si>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</si>
  <si>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</si>
  <si>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</si>
  <si>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</si>
  <si>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</si>
  <si>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</si>
  <si>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</si>
  <si>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</si>
  <si>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</si>
  <si>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</si>
  <si>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</si>
  <si>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</si>
  <si>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</si>
  <si>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</si>
  <si>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</si>
  <si>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</si>
  <si>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</si>
  <si>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</si>
  <si>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</si>
  <si>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</si>
  <si>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</si>
  <si>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</si>
  <si>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</si>
  <si>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</si>
  <si>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</si>
  <si>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</si>
  <si>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</si>
  <si>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</si>
  <si>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</si>
  <si>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</si>
  <si>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</si>
  <si>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</si>
  <si>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</si>
  <si>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</si>
  <si>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</si>
  <si>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</si>
  <si>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</si>
  <si>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</si>
  <si>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</si>
  <si>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</si>
  <si>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</si>
  <si>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</si>
  <si>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</si>
  <si>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</si>
  <si>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</si>
  <si>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</si>
  <si>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</si>
  <si>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</si>
  <si>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</si>
  <si>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</si>
  <si>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</si>
  <si>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</si>
  <si>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</si>
  <si>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</si>
  <si>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</si>
  <si>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</si>
  <si>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</si>
  <si>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</si>
  <si>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</si>
  <si>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</si>
  <si>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</si>
  <si>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</si>
  <si>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</si>
  <si>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</si>
  <si>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</si>
  <si>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</si>
  <si>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</si>
  <si>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</si>
  <si>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</si>
  <si>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</si>
  <si>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</si>
  <si>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</si>
  <si>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</si>
  <si>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</si>
  <si>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</si>
  <si>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</si>
  <si>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</si>
  <si>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</si>
  <si>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</si>
  <si>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</si>
  <si>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</si>
  <si>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</si>
  <si>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</si>
  <si>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</si>
  <si>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</si>
  <si>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</si>
  <si>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</si>
  <si>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</si>
  <si>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</si>
  <si>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</si>
  <si>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</si>
  <si>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</si>
  <si>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</si>
  <si>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</si>
  <si>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</si>
  <si>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</si>
  <si>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</si>
  <si>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</si>
  <si>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</si>
  <si>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</si>
  <si>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</si>
  <si>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</si>
  <si>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</si>
  <si>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</si>
  <si>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</si>
  <si>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</si>
  <si>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</si>
  <si>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</si>
  <si>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</si>
  <si>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</si>
  <si>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</si>
  <si>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</si>
  <si>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</si>
  <si>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</si>
  <si>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</si>
  <si>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</si>
  <si>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</si>
  <si>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</si>
  <si>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</si>
  <si>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</si>
  <si>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</si>
  <si>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</si>
  <si>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</si>
  <si>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</si>
  <si>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</si>
  <si>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</si>
  <si>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</si>
  <si>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</si>
  <si>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</si>
  <si>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</si>
  <si>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</si>
  <si>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</si>
  <si>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</si>
  <si>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</si>
  <si>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</si>
  <si>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</si>
  <si>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</si>
  <si>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</si>
  <si>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</si>
  <si>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</si>
  <si>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</si>
  <si>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</si>
  <si>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</si>
  <si>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</si>
  <si>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</si>
  <si>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</si>
  <si>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</si>
  <si>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</si>
  <si>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</si>
  <si>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</si>
  <si>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</si>
  <si>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</si>
  <si>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</si>
  <si>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</si>
  <si>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</si>
  <si>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</si>
  <si>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</si>
  <si>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</si>
  <si>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</si>
  <si>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</si>
  <si>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</si>
  <si>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</si>
  <si>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</si>
  <si>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</si>
  <si>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</si>
  <si>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</si>
  <si>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</si>
  <si>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</si>
  <si>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</si>
  <si>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</si>
  <si>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</si>
  <si>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</si>
  <si>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</si>
  <si>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</si>
  <si>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</si>
  <si>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</si>
  <si>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</si>
  <si>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</si>
  <si>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</si>
  <si>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</si>
  <si>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</si>
  <si>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</si>
  <si>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</si>
  <si>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</si>
  <si>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</si>
  <si>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</si>
  <si>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</si>
  <si>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</si>
  <si>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</si>
  <si>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</si>
  <si>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</si>
  <si>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</si>
  <si>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</si>
  <si>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</si>
  <si>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</si>
  <si>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</si>
  <si>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</si>
  <si>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</si>
  <si>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</si>
  <si>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</si>
  <si>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</si>
  <si>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</si>
  <si>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</si>
  <si>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</si>
  <si>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</si>
  <si>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</si>
  <si>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</si>
  <si>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</si>
  <si>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</si>
  <si>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</si>
  <si>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</si>
  <si>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</si>
  <si>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</si>
  <si>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</si>
  <si>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</si>
  <si>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</si>
  <si>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</si>
  <si>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</si>
  <si>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</si>
  <si>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</si>
  <si>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</si>
  <si>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</si>
  <si>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</si>
  <si>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</si>
  <si>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</si>
  <si>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</si>
  <si>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</si>
  <si>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</si>
  <si>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</si>
  <si>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</si>
  <si>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</si>
  <si>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</si>
  <si>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</si>
  <si>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</si>
  <si>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</si>
  <si>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</si>
  <si>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</si>
  <si>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</si>
  <si>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</si>
  <si>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</si>
  <si>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</si>
  <si>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</si>
  <si>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</si>
  <si>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</si>
  <si>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</si>
  <si>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</si>
  <si>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</si>
  <si>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</si>
  <si>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</si>
  <si>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</si>
  <si>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</si>
  <si>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</si>
  <si>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</si>
  <si>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</si>
  <si>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</si>
  <si>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</si>
  <si>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</si>
  <si>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</si>
  <si>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</si>
  <si>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</si>
  <si>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</si>
  <si>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</si>
  <si>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</si>
  <si>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</si>
  <si>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</si>
  <si>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</si>
  <si>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</si>
  <si>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</si>
  <si>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</si>
  <si>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</si>
  <si>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</si>
  <si>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</si>
  <si>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</si>
  <si>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</si>
  <si>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</si>
  <si>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</si>
  <si>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</si>
  <si>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</si>
  <si>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</si>
  <si>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</si>
  <si>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</si>
  <si>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</si>
  <si>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</si>
  <si>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</si>
  <si>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</si>
  <si>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</si>
  <si>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</si>
  <si>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</si>
  <si>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</si>
  <si>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</si>
  <si>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</si>
  <si>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</si>
  <si>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</si>
  <si>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</si>
  <si>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</si>
  <si>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</si>
  <si>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</si>
  <si>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</si>
  <si>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</si>
  <si>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</si>
  <si>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</si>
  <si>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</si>
  <si>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</si>
  <si>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</si>
  <si>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</si>
  <si>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</si>
  <si>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</si>
  <si>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</si>
  <si>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</si>
  <si>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</si>
  <si>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</si>
  <si>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</si>
  <si>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</si>
  <si>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</si>
  <si>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</si>
  <si>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</si>
  <si>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</si>
  <si>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</si>
  <si>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</si>
  <si>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</si>
  <si>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</si>
  <si>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</si>
  <si>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</si>
  <si>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</si>
  <si>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</si>
  <si>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</si>
  <si>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</si>
  <si>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</si>
  <si>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</si>
  <si>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</si>
  <si>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</si>
  <si>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</si>
  <si>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</si>
  <si>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</si>
  <si>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</si>
  <si>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</si>
  <si>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</si>
  <si>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</si>
  <si>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</si>
  <si>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</si>
  <si>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</si>
  <si>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</si>
  <si>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</si>
  <si>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</si>
  <si>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</si>
  <si>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</si>
  <si>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</si>
  <si>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</si>
  <si>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</si>
  <si>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</si>
  <si>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</si>
  <si>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</si>
  <si>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</si>
  <si>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</si>
  <si>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</si>
  <si>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</si>
  <si>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</si>
  <si>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</si>
  <si>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</si>
  <si>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</si>
  <si>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</si>
  <si>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</si>
  <si>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</si>
  <si>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</si>
  <si>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</si>
  <si>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</si>
  <si>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</si>
  <si>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</si>
  <si>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</si>
  <si>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</si>
  <si>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</si>
  <si>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</si>
  <si>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</si>
  <si>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</si>
  <si>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</si>
  <si>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</si>
  <si>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</si>
  <si>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</si>
  <si>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</si>
  <si>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</si>
  <si>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</si>
  <si>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</si>
  <si>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</si>
  <si>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</si>
  <si>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</si>
  <si>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</si>
  <si>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</si>
  <si>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</si>
  <si>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</si>
  <si>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</si>
  <si>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</si>
  <si>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</si>
  <si>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</si>
  <si>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</si>
  <si>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</si>
  <si>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</si>
  <si>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</si>
  <si>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</si>
  <si>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</si>
  <si>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</si>
  <si>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</si>
  <si>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</si>
  <si>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</si>
  <si>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</si>
  <si>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</si>
  <si>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</si>
  <si>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</si>
  <si>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</si>
  <si>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</si>
  <si>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</si>
  <si>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</si>
  <si>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</si>
  <si>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</si>
  <si>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</si>
  <si>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</si>
  <si>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</si>
  <si>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</si>
  <si>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</si>
  <si>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</si>
  <si>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</si>
  <si>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</si>
  <si>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</si>
  <si>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</si>
  <si>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</si>
  <si>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</si>
  <si>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DJEČJI VRTIĆ BISER LASTOVA</t>
  </si>
  <si>
    <t>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</si>
</sst>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158056.46999999997</v>
      </c>
      <c r="D2" s="6">
        <f>'PR-RAS'!E6</f>
        <v>181968.47999999998</v>
      </c>
      <c r="E2" s="6">
        <v>0</v>
      </c>
      <c r="F2" s="6">
        <v>0</v>
      </c>
      <c r="G2" s="7">
        <f t="shared" ref="G2:G274" si="0">(B2/1000)*(C2*1+D2*2)</f>
        <v>521.99342999999999</v>
      </c>
      <c r="H2" s="7">
        <f t="shared" ref="H2:H274" si="1">ABS(C2-ROUND(C2,0))+ABS(D2-ROUND(D2,0))</f>
        <v>0.94999999995343387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552</v>
      </c>
      <c r="E45" s="1">
        <v>0</v>
      </c>
      <c r="F45" s="1">
        <v>0</v>
      </c>
      <c r="G45" s="2">
        <f t="shared" si="0"/>
        <v>48.576000000000001</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552</v>
      </c>
      <c r="E64" s="1">
        <v>0</v>
      </c>
      <c r="F64" s="1">
        <v>0</v>
      </c>
      <c r="G64" s="2">
        <f t="shared" si="0"/>
        <v>69.552000000000007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552</v>
      </c>
      <c r="E65" s="1">
        <v>0</v>
      </c>
      <c r="F65" s="1">
        <v>0</v>
      </c>
      <c r="G65" s="2">
        <f t="shared" si="0"/>
        <v>70.656000000000006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0.19</v>
      </c>
      <c r="E78" s="1">
        <v>0</v>
      </c>
      <c r="F78" s="1">
        <v>0</v>
      </c>
      <c r="G78" s="2">
        <f t="shared" si="0"/>
        <v>3.773E-2</v>
      </c>
      <c r="H78" s="2">
        <f t="shared" si="1"/>
        <v>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0.19</v>
      </c>
      <c r="E79" s="1">
        <v>0</v>
      </c>
      <c r="F79" s="1">
        <v>0</v>
      </c>
      <c r="G79" s="2">
        <f t="shared" si="0"/>
        <v>3.8219999999999997E-2</v>
      </c>
      <c r="H79" s="2">
        <f t="shared" si="1"/>
        <v>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0.19</v>
      </c>
      <c r="E81" s="1">
        <v>0</v>
      </c>
      <c r="F81" s="1">
        <v>0</v>
      </c>
      <c r="G81" s="2">
        <f t="shared" si="0"/>
        <v>3.9199999999999999E-2</v>
      </c>
      <c r="H81" s="2">
        <f t="shared" si="1"/>
        <v>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19773.509999999998</v>
      </c>
      <c r="D102" s="1">
        <f>'PR-RAS'!E106</f>
        <v>22255.39</v>
      </c>
      <c r="E102" s="1">
        <v>0</v>
      </c>
      <c r="F102" s="1">
        <v>0</v>
      </c>
      <c r="G102" s="2">
        <f t="shared" si="0"/>
        <v>6492.7132899999997</v>
      </c>
      <c r="H102" s="2">
        <f t="shared" si="1"/>
        <v>0.88000000000101863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19773.509999999998</v>
      </c>
      <c r="D108" s="1">
        <f>'PR-RAS'!E112</f>
        <v>22255.39</v>
      </c>
      <c r="E108" s="1">
        <v>0</v>
      </c>
      <c r="F108" s="1">
        <v>0</v>
      </c>
      <c r="G108" s="2">
        <f t="shared" si="0"/>
        <v>6878.4190299999991</v>
      </c>
      <c r="H108" s="2">
        <f t="shared" si="1"/>
        <v>0.88000000000101863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19773.509999999998</v>
      </c>
      <c r="D113" s="1">
        <f>'PR-RAS'!E117</f>
        <v>22255.39</v>
      </c>
      <c r="E113" s="1">
        <v>0</v>
      </c>
      <c r="F113" s="1">
        <v>0</v>
      </c>
      <c r="G113" s="2">
        <f t="shared" si="0"/>
        <v>7199.8404799999998</v>
      </c>
      <c r="H113" s="2">
        <f t="shared" si="1"/>
        <v>0.88000000000101863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138282.84999999998</v>
      </c>
      <c r="D130" s="1">
        <f>'PR-RAS'!E134</f>
        <v>159160.9</v>
      </c>
      <c r="E130" s="1">
        <v>0</v>
      </c>
      <c r="F130" s="1">
        <v>0</v>
      </c>
      <c r="G130" s="2">
        <f t="shared" si="0"/>
        <v>58901.99985</v>
      </c>
      <c r="H130" s="2">
        <f t="shared" si="1"/>
        <v>0.25000000002910383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138282.84999999998</v>
      </c>
      <c r="D131" s="1">
        <f>'PR-RAS'!E135</f>
        <v>159160.9</v>
      </c>
      <c r="E131" s="1">
        <v>0</v>
      </c>
      <c r="F131" s="1">
        <v>0</v>
      </c>
      <c r="G131" s="2">
        <f t="shared" si="0"/>
        <v>59358.604499999994</v>
      </c>
      <c r="H131" s="2">
        <f t="shared" si="1"/>
        <v>0.25000000002910383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135109.10999999999</v>
      </c>
      <c r="D132" s="1">
        <f>'PR-RAS'!E136</f>
        <v>159160.9</v>
      </c>
      <c r="E132" s="1">
        <v>0</v>
      </c>
      <c r="F132" s="1">
        <v>0</v>
      </c>
      <c r="G132" s="2">
        <f t="shared" si="0"/>
        <v>59399.449209999999</v>
      </c>
      <c r="H132" s="2">
        <f t="shared" si="1"/>
        <v>0.20999999999185093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3173.74</v>
      </c>
      <c r="D133" s="1">
        <f>'PR-RAS'!E137</f>
        <v>0</v>
      </c>
      <c r="E133" s="1">
        <v>0</v>
      </c>
      <c r="F133" s="1">
        <v>0</v>
      </c>
      <c r="G133" s="2">
        <f t="shared" si="0"/>
        <v>418.93367999999998</v>
      </c>
      <c r="H133" s="2">
        <f t="shared" si="1"/>
        <v>0.26000000000021828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154901.91</v>
      </c>
      <c r="D148" s="1">
        <f>'PR-RAS'!E152</f>
        <v>198096.52000000002</v>
      </c>
      <c r="E148" s="1">
        <v>0</v>
      </c>
      <c r="F148" s="1">
        <v>0</v>
      </c>
      <c r="G148" s="2">
        <f t="shared" si="0"/>
        <v>81010.957650000011</v>
      </c>
      <c r="H148" s="2">
        <f t="shared" si="1"/>
        <v>0.56999999997788109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104539.95</v>
      </c>
      <c r="D149" s="1">
        <f>'PR-RAS'!E153</f>
        <v>134432.13</v>
      </c>
      <c r="E149" s="1">
        <v>0</v>
      </c>
      <c r="F149" s="1">
        <v>0</v>
      </c>
      <c r="G149" s="2">
        <f t="shared" si="0"/>
        <v>55263.823080000002</v>
      </c>
      <c r="H149" s="2">
        <f t="shared" si="1"/>
        <v>0.180000000007567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90178.47</v>
      </c>
      <c r="D150" s="1">
        <f>'PR-RAS'!E154</f>
        <v>114467.89</v>
      </c>
      <c r="E150" s="1">
        <v>0</v>
      </c>
      <c r="F150" s="1">
        <v>0</v>
      </c>
      <c r="G150" s="2">
        <f t="shared" si="0"/>
        <v>47548.023249999998</v>
      </c>
      <c r="H150" s="2">
        <f t="shared" si="1"/>
        <v>0.58000000000174623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90178.47</v>
      </c>
      <c r="D151" s="1">
        <f>'PR-RAS'!E155</f>
        <v>114467.89</v>
      </c>
      <c r="E151" s="1">
        <v>0</v>
      </c>
      <c r="F151" s="1">
        <v>0</v>
      </c>
      <c r="G151" s="2">
        <f t="shared" si="0"/>
        <v>47867.137499999997</v>
      </c>
      <c r="H151" s="2">
        <f t="shared" si="1"/>
        <v>0.58000000000174623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4300</v>
      </c>
      <c r="D155" s="1">
        <f>'PR-RAS'!E159</f>
        <v>4482.88</v>
      </c>
      <c r="E155" s="1">
        <v>0</v>
      </c>
      <c r="F155" s="1">
        <v>0</v>
      </c>
      <c r="G155" s="2">
        <f t="shared" si="0"/>
        <v>2042.92704</v>
      </c>
      <c r="H155" s="2">
        <f t="shared" si="1"/>
        <v>0.11999999999989086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10061.48</v>
      </c>
      <c r="D156" s="1">
        <f>'PR-RAS'!E160</f>
        <v>15481.36</v>
      </c>
      <c r="E156" s="1">
        <v>0</v>
      </c>
      <c r="F156" s="1">
        <v>0</v>
      </c>
      <c r="G156" s="2">
        <f t="shared" si="0"/>
        <v>6358.7509999999993</v>
      </c>
      <c r="H156" s="2">
        <f t="shared" si="1"/>
        <v>0.84000000000014552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10061.48</v>
      </c>
      <c r="D158" s="1">
        <f>'PR-RAS'!E162</f>
        <v>15481.36</v>
      </c>
      <c r="E158" s="1">
        <v>0</v>
      </c>
      <c r="F158" s="1">
        <v>0</v>
      </c>
      <c r="G158" s="2">
        <f t="shared" si="0"/>
        <v>6440.7993999999999</v>
      </c>
      <c r="H158" s="2">
        <f t="shared" si="1"/>
        <v>0.84000000000014552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50079.95</v>
      </c>
      <c r="D160" s="1">
        <f>'PR-RAS'!E164</f>
        <v>63316.689999999995</v>
      </c>
      <c r="E160" s="1">
        <v>0</v>
      </c>
      <c r="F160" s="1">
        <v>0</v>
      </c>
      <c r="G160" s="2">
        <f t="shared" si="0"/>
        <v>28097.419469999997</v>
      </c>
      <c r="H160" s="2">
        <f t="shared" si="1"/>
        <v>0.36000000000785803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7828.76</v>
      </c>
      <c r="D161" s="1">
        <f>'PR-RAS'!E165</f>
        <v>10807.48</v>
      </c>
      <c r="E161" s="1">
        <v>0</v>
      </c>
      <c r="F161" s="1">
        <v>0</v>
      </c>
      <c r="G161" s="2">
        <f t="shared" si="0"/>
        <v>4710.9952000000003</v>
      </c>
      <c r="H161" s="2">
        <f t="shared" si="1"/>
        <v>0.71999999999934516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796.06</v>
      </c>
      <c r="D162" s="1">
        <f>'PR-RAS'!E166</f>
        <v>0</v>
      </c>
      <c r="E162" s="1">
        <v>0</v>
      </c>
      <c r="F162" s="1">
        <v>0</v>
      </c>
      <c r="G162" s="2">
        <f t="shared" si="0"/>
        <v>128.16566</v>
      </c>
      <c r="H162" s="2">
        <f t="shared" si="1"/>
        <v>5.999999999994543E-2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858.2</v>
      </c>
      <c r="D163" s="1">
        <f>'PR-RAS'!E167</f>
        <v>2266.58</v>
      </c>
      <c r="E163" s="1">
        <v>0</v>
      </c>
      <c r="F163" s="1">
        <v>0</v>
      </c>
      <c r="G163" s="2">
        <f t="shared" si="0"/>
        <v>873.40031999999997</v>
      </c>
      <c r="H163" s="2">
        <f t="shared" si="1"/>
        <v>0.62000000000011823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574.5</v>
      </c>
      <c r="D164" s="1">
        <f>'PR-RAS'!E168</f>
        <v>240.9</v>
      </c>
      <c r="E164" s="1">
        <v>0</v>
      </c>
      <c r="F164" s="1">
        <v>0</v>
      </c>
      <c r="G164" s="2">
        <f t="shared" si="0"/>
        <v>172.17689999999999</v>
      </c>
      <c r="H164" s="2">
        <f t="shared" si="1"/>
        <v>0.59999999999999432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5600</v>
      </c>
      <c r="D165" s="1">
        <f>'PR-RAS'!E169</f>
        <v>8300</v>
      </c>
      <c r="E165" s="1">
        <v>0</v>
      </c>
      <c r="F165" s="1">
        <v>0</v>
      </c>
      <c r="G165" s="2">
        <f t="shared" si="0"/>
        <v>3640.8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18452.229999999996</v>
      </c>
      <c r="D166" s="1">
        <f>'PR-RAS'!E170</f>
        <v>16790.060000000001</v>
      </c>
      <c r="E166" s="1">
        <v>0</v>
      </c>
      <c r="F166" s="1">
        <v>0</v>
      </c>
      <c r="G166" s="2">
        <f t="shared" si="0"/>
        <v>8585.3377500000006</v>
      </c>
      <c r="H166" s="2">
        <f t="shared" si="1"/>
        <v>0.28999999999723514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3644.48</v>
      </c>
      <c r="D167" s="1">
        <f>'PR-RAS'!E171</f>
        <v>2404.8000000000002</v>
      </c>
      <c r="E167" s="1">
        <v>0</v>
      </c>
      <c r="F167" s="1">
        <v>0</v>
      </c>
      <c r="G167" s="2">
        <f t="shared" si="0"/>
        <v>1403.3772800000002</v>
      </c>
      <c r="H167" s="2">
        <f t="shared" si="1"/>
        <v>0.67999999999983629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11812.97</v>
      </c>
      <c r="D168" s="1">
        <f>'PR-RAS'!E172</f>
        <v>10949.31</v>
      </c>
      <c r="E168" s="1">
        <v>0</v>
      </c>
      <c r="F168" s="1">
        <v>0</v>
      </c>
      <c r="G168" s="2">
        <f t="shared" si="0"/>
        <v>5629.8355299999994</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1971.68</v>
      </c>
      <c r="D169" s="1">
        <f>'PR-RAS'!E173</f>
        <v>2900.09</v>
      </c>
      <c r="E169" s="1">
        <v>0</v>
      </c>
      <c r="F169" s="1">
        <v>0</v>
      </c>
      <c r="G169" s="2">
        <f t="shared" si="0"/>
        <v>1305.6724800000002</v>
      </c>
      <c r="H169" s="2">
        <f t="shared" si="1"/>
        <v>0.41000000000008185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284.33999999999997</v>
      </c>
      <c r="D170" s="1">
        <f>'PR-RAS'!E174</f>
        <v>535.86</v>
      </c>
      <c r="E170" s="1">
        <v>0</v>
      </c>
      <c r="F170" s="1">
        <v>0</v>
      </c>
      <c r="G170" s="2">
        <f t="shared" si="0"/>
        <v>229.17413999999999</v>
      </c>
      <c r="H170" s="2">
        <f t="shared" si="1"/>
        <v>0.47999999999996135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738.76</v>
      </c>
      <c r="D171" s="1">
        <f>'PR-RAS'!E175</f>
        <v>0</v>
      </c>
      <c r="E171" s="1">
        <v>0</v>
      </c>
      <c r="F171" s="1">
        <v>0</v>
      </c>
      <c r="G171" s="2">
        <f t="shared" si="0"/>
        <v>125.58920000000001</v>
      </c>
      <c r="H171" s="2">
        <f t="shared" si="1"/>
        <v>0.24000000000000909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23798.959999999999</v>
      </c>
      <c r="D174" s="1">
        <f>'PR-RAS'!E178</f>
        <v>35719.149999999994</v>
      </c>
      <c r="E174" s="1">
        <v>0</v>
      </c>
      <c r="F174" s="1">
        <v>0</v>
      </c>
      <c r="G174" s="2">
        <f t="shared" si="0"/>
        <v>16476.045979999995</v>
      </c>
      <c r="H174" s="2">
        <f t="shared" si="1"/>
        <v>0.18999999999505235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398.18</v>
      </c>
      <c r="D175" s="1">
        <f>'PR-RAS'!E179</f>
        <v>393.72</v>
      </c>
      <c r="E175" s="1">
        <v>0</v>
      </c>
      <c r="F175" s="1">
        <v>0</v>
      </c>
      <c r="G175" s="2">
        <f t="shared" si="0"/>
        <v>206.29788000000002</v>
      </c>
      <c r="H175" s="2">
        <f t="shared" si="1"/>
        <v>0.45999999999997954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3300</v>
      </c>
      <c r="D176" s="1">
        <f>'PR-RAS'!E180</f>
        <v>3015</v>
      </c>
      <c r="E176" s="1">
        <v>0</v>
      </c>
      <c r="F176" s="1">
        <v>0</v>
      </c>
      <c r="G176" s="2">
        <f t="shared" si="0"/>
        <v>1632.75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599.48</v>
      </c>
      <c r="D178" s="1">
        <f>'PR-RAS'!E182</f>
        <v>1553.83</v>
      </c>
      <c r="E178" s="1">
        <v>0</v>
      </c>
      <c r="F178" s="1">
        <v>0</v>
      </c>
      <c r="G178" s="2">
        <f t="shared" si="0"/>
        <v>656.16377999999997</v>
      </c>
      <c r="H178" s="2">
        <f t="shared" si="1"/>
        <v>0.65000000000009095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357.89</v>
      </c>
      <c r="D180" s="1">
        <f>'PR-RAS'!E184</f>
        <v>658.1</v>
      </c>
      <c r="E180" s="1">
        <v>0</v>
      </c>
      <c r="F180" s="1">
        <v>0</v>
      </c>
      <c r="G180" s="2">
        <f t="shared" si="0"/>
        <v>299.66211000000004</v>
      </c>
      <c r="H180" s="2">
        <f t="shared" si="1"/>
        <v>0.21000000000003638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17085.580000000002</v>
      </c>
      <c r="D181" s="1">
        <f>'PR-RAS'!E185</f>
        <v>28756.12</v>
      </c>
      <c r="E181" s="1">
        <v>0</v>
      </c>
      <c r="F181" s="1">
        <v>0</v>
      </c>
      <c r="G181" s="2">
        <f t="shared" si="0"/>
        <v>13427.607600000001</v>
      </c>
      <c r="H181" s="2">
        <f t="shared" si="1"/>
        <v>0.53999999999723514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2057.83</v>
      </c>
      <c r="D183" s="1">
        <f>'PR-RAS'!E187</f>
        <v>1342.38</v>
      </c>
      <c r="E183" s="1">
        <v>0</v>
      </c>
      <c r="F183" s="1">
        <v>0</v>
      </c>
      <c r="G183" s="2">
        <f t="shared" si="0"/>
        <v>863.15138000000002</v>
      </c>
      <c r="H183" s="2">
        <f t="shared" si="1"/>
        <v>0.5500000000001819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282.01</v>
      </c>
      <c r="D198" s="1">
        <f>'PR-RAS'!E202</f>
        <v>347.7</v>
      </c>
      <c r="E198" s="1">
        <v>0</v>
      </c>
      <c r="F198" s="1">
        <v>0</v>
      </c>
      <c r="G198" s="2">
        <f t="shared" si="0"/>
        <v>192.54977</v>
      </c>
      <c r="H198" s="2">
        <f t="shared" si="1"/>
        <v>0.31000000000000227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282.01</v>
      </c>
      <c r="D212" s="1">
        <f>'PR-RAS'!E216</f>
        <v>347.7</v>
      </c>
      <c r="E212" s="1">
        <v>0</v>
      </c>
      <c r="F212" s="1">
        <v>0</v>
      </c>
      <c r="G212" s="2">
        <f t="shared" si="0"/>
        <v>206.23351</v>
      </c>
      <c r="H212" s="2">
        <f t="shared" si="1"/>
        <v>0.31000000000000227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282.01</v>
      </c>
      <c r="D213" s="1">
        <f>'PR-RAS'!E217</f>
        <v>347.7</v>
      </c>
      <c r="E213" s="1">
        <v>0</v>
      </c>
      <c r="F213" s="1">
        <v>0</v>
      </c>
      <c r="G213" s="2">
        <f t="shared" si="0"/>
        <v>207.21091999999999</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154901.91</v>
      </c>
      <c r="D295" s="1">
        <f>'PR-RAS'!E299</f>
        <v>198096.52000000002</v>
      </c>
      <c r="E295" s="1">
        <v>0</v>
      </c>
      <c r="F295" s="1">
        <v>0</v>
      </c>
      <c r="G295" s="2">
        <f t="shared" si="12"/>
        <v>162021.91530000002</v>
      </c>
      <c r="H295" s="2">
        <f t="shared" si="13"/>
        <v>0.56999999997788109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3154.5599999999686</v>
      </c>
      <c r="D296" s="1">
        <f>'PR-RAS'!E300</f>
        <v>0</v>
      </c>
      <c r="E296" s="1">
        <v>0</v>
      </c>
      <c r="F296" s="1">
        <v>0</v>
      </c>
      <c r="G296" s="2">
        <f t="shared" si="12"/>
        <v>930.59519999999065</v>
      </c>
      <c r="H296" s="2">
        <f t="shared" si="13"/>
        <v>0.44000000003143214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16128.040000000037</v>
      </c>
      <c r="E297" s="1">
        <v>0</v>
      </c>
      <c r="F297" s="1">
        <v>0</v>
      </c>
      <c r="G297" s="2">
        <f t="shared" si="12"/>
        <v>9547.7996800000219</v>
      </c>
      <c r="H297" s="2">
        <f t="shared" si="13"/>
        <v>4.0000000037252903E-2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3003.37</v>
      </c>
      <c r="D299" s="1">
        <f>'PR-RAS'!E303</f>
        <v>708.78</v>
      </c>
      <c r="E299" s="1">
        <v>0</v>
      </c>
      <c r="F299" s="1">
        <v>0</v>
      </c>
      <c r="G299" s="2">
        <f t="shared" si="12"/>
        <v>1317.43714</v>
      </c>
      <c r="H299" s="2">
        <f t="shared" si="13"/>
        <v>0.58999999999991815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1402.15</v>
      </c>
      <c r="D300" s="1">
        <f>'PR-RAS'!E304</f>
        <v>1304.24</v>
      </c>
      <c r="E300" s="1">
        <v>0</v>
      </c>
      <c r="F300" s="1">
        <v>0</v>
      </c>
      <c r="G300" s="2">
        <f t="shared" si="12"/>
        <v>1199.1783700000001</v>
      </c>
      <c r="H300" s="2">
        <f t="shared" si="13"/>
        <v>0.39000000000010004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3173.74</v>
      </c>
      <c r="D355" s="1">
        <f>'PR-RAS'!E360</f>
        <v>0</v>
      </c>
      <c r="E355" s="1">
        <v>0</v>
      </c>
      <c r="F355" s="1">
        <v>0</v>
      </c>
      <c r="G355" s="2">
        <f t="shared" si="12"/>
        <v>1123.5039599999998</v>
      </c>
      <c r="H355" s="2">
        <f t="shared" si="13"/>
        <v>0.26000000000021828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3173.74</v>
      </c>
      <c r="D368" s="1">
        <f>'PR-RAS'!E373</f>
        <v>0</v>
      </c>
      <c r="E368" s="1">
        <v>0</v>
      </c>
      <c r="F368" s="1">
        <v>0</v>
      </c>
      <c r="G368" s="2">
        <f t="shared" si="12"/>
        <v>1164.7625799999998</v>
      </c>
      <c r="H368" s="2">
        <f t="shared" si="13"/>
        <v>0.26000000000021828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3173.74</v>
      </c>
      <c r="D374" s="1">
        <f>'PR-RAS'!E379</f>
        <v>0</v>
      </c>
      <c r="E374" s="1">
        <v>0</v>
      </c>
      <c r="F374" s="1">
        <v>0</v>
      </c>
      <c r="G374" s="2">
        <f t="shared" si="12"/>
        <v>1183.80502</v>
      </c>
      <c r="H374" s="2">
        <f t="shared" si="13"/>
        <v>0.26000000000021828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2673.75</v>
      </c>
      <c r="D375" s="1">
        <f>'PR-RAS'!E380</f>
        <v>0</v>
      </c>
      <c r="E375" s="1">
        <v>0</v>
      </c>
      <c r="F375" s="1">
        <v>0</v>
      </c>
      <c r="G375" s="2">
        <f t="shared" si="12"/>
        <v>999.98249999999996</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499.99</v>
      </c>
      <c r="D377" s="1">
        <f>'PR-RAS'!E382</f>
        <v>0</v>
      </c>
      <c r="E377" s="1">
        <v>0</v>
      </c>
      <c r="F377" s="1">
        <v>0</v>
      </c>
      <c r="G377" s="2">
        <f t="shared" si="12"/>
        <v>187.99624</v>
      </c>
      <c r="H377" s="2">
        <f t="shared" si="13"/>
        <v>9.9999999999909051E-3</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3173.74</v>
      </c>
      <c r="D413" s="1">
        <f>'PR-RAS'!E418</f>
        <v>0</v>
      </c>
      <c r="E413" s="1">
        <v>0</v>
      </c>
      <c r="F413" s="1">
        <v>0</v>
      </c>
      <c r="G413" s="2">
        <f t="shared" si="12"/>
        <v>1307.5808799999998</v>
      </c>
      <c r="H413" s="2">
        <f t="shared" si="13"/>
        <v>0.26000000000021828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158056.46999999997</v>
      </c>
      <c r="D417" s="1">
        <f>'PR-RAS'!E422</f>
        <v>181968.47999999998</v>
      </c>
      <c r="E417" s="1">
        <v>0</v>
      </c>
      <c r="F417" s="1">
        <v>0</v>
      </c>
      <c r="G417" s="2">
        <f t="shared" si="12"/>
        <v>217149.26687999995</v>
      </c>
      <c r="H417" s="2">
        <f t="shared" si="13"/>
        <v>0.94999999995343387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158075.65</v>
      </c>
      <c r="D418" s="1">
        <f>'PR-RAS'!E423</f>
        <v>198096.52000000002</v>
      </c>
      <c r="E418" s="1">
        <v>0</v>
      </c>
      <c r="F418" s="1">
        <v>0</v>
      </c>
      <c r="G418" s="2">
        <f t="shared" si="12"/>
        <v>231130.04373</v>
      </c>
      <c r="H418" s="2">
        <f t="shared" si="13"/>
        <v>0.82999999998719431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19.180000000022119</v>
      </c>
      <c r="D420" s="1">
        <f>'PR-RAS'!E425</f>
        <v>16128.040000000037</v>
      </c>
      <c r="E420" s="1">
        <v>0</v>
      </c>
      <c r="F420" s="1">
        <v>0</v>
      </c>
      <c r="G420" s="2">
        <f t="shared" si="12"/>
        <v>13523.33394000004</v>
      </c>
      <c r="H420" s="2">
        <f t="shared" si="13"/>
        <v>0.22000000005937181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3003.37</v>
      </c>
      <c r="D422" s="1">
        <f>'PR-RAS'!E427</f>
        <v>708.78</v>
      </c>
      <c r="E422" s="1">
        <v>0</v>
      </c>
      <c r="F422" s="1">
        <v>0</v>
      </c>
      <c r="G422" s="2">
        <f t="shared" si="12"/>
        <v>1861.21153</v>
      </c>
      <c r="H422" s="2">
        <f t="shared" si="13"/>
        <v>0.58999999999991815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1402.15</v>
      </c>
      <c r="D423" s="1">
        <f>'PR-RAS'!E428</f>
        <v>1304.24</v>
      </c>
      <c r="E423" s="1">
        <v>0</v>
      </c>
      <c r="F423" s="1">
        <v>0</v>
      </c>
      <c r="G423" s="2">
        <f t="shared" si="12"/>
        <v>1692.48586</v>
      </c>
      <c r="H423" s="2">
        <f t="shared" si="13"/>
        <v>0.39000000000010004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158056.46999999997</v>
      </c>
      <c r="D637" s="1">
        <f>'PR-RAS'!E643</f>
        <v>181968.47999999998</v>
      </c>
      <c r="E637" s="1">
        <v>0</v>
      </c>
      <c r="F637" s="1">
        <v>0</v>
      </c>
      <c r="G637" s="2">
        <f t="shared" si="14"/>
        <v>331987.82147999998</v>
      </c>
      <c r="H637" s="2">
        <f t="shared" si="15"/>
        <v>0.94999999995343387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158075.65</v>
      </c>
      <c r="D638" s="1">
        <f>'PR-RAS'!E644</f>
        <v>198096.52000000002</v>
      </c>
      <c r="E638" s="1">
        <v>0</v>
      </c>
      <c r="F638" s="1">
        <v>0</v>
      </c>
      <c r="G638" s="2">
        <f t="shared" si="14"/>
        <v>353069.15553000005</v>
      </c>
      <c r="H638" s="2">
        <f t="shared" si="15"/>
        <v>0.82999999998719431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19.180000000022119</v>
      </c>
      <c r="D640" s="1">
        <f>'PR-RAS'!E646</f>
        <v>16128.040000000037</v>
      </c>
      <c r="E640" s="1">
        <v>0</v>
      </c>
      <c r="F640" s="1">
        <v>0</v>
      </c>
      <c r="G640" s="2">
        <f t="shared" si="14"/>
        <v>20623.891140000062</v>
      </c>
      <c r="H640" s="2">
        <f t="shared" si="15"/>
        <v>0.22000000005937181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3003.37</v>
      </c>
      <c r="D642" s="1">
        <f>'PR-RAS'!E648</f>
        <v>708.78</v>
      </c>
      <c r="E642" s="1">
        <v>0</v>
      </c>
      <c r="F642" s="1">
        <v>0</v>
      </c>
      <c r="G642" s="2">
        <f t="shared" si="14"/>
        <v>2833.8161300000002</v>
      </c>
      <c r="H642" s="2">
        <f t="shared" si="15"/>
        <v>0.58999999999991815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3022.550000000022</v>
      </c>
      <c r="D644" s="1">
        <f>'PR-RAS'!E650</f>
        <v>16836.820000000036</v>
      </c>
      <c r="E644" s="1">
        <v>0</v>
      </c>
      <c r="F644" s="1">
        <v>0</v>
      </c>
      <c r="G644" s="2">
        <f t="shared" si="14"/>
        <v>23595.650170000063</v>
      </c>
      <c r="H644" s="2">
        <f t="shared" si="15"/>
        <v>0.62999999994190148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380.15</v>
      </c>
      <c r="D646" s="1">
        <f>'PR-RAS'!E653</f>
        <v>622.54</v>
      </c>
      <c r="E646" s="1">
        <v>0</v>
      </c>
      <c r="F646" s="1">
        <v>0</v>
      </c>
      <c r="G646" s="2">
        <f t="shared" si="14"/>
        <v>1048.2733499999999</v>
      </c>
      <c r="H646" s="2">
        <f t="shared" si="15"/>
        <v>0.61000000000001364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144502.21</v>
      </c>
      <c r="D647" s="1">
        <f>'PR-RAS'!E654</f>
        <v>161053.06</v>
      </c>
      <c r="E647" s="1">
        <v>0</v>
      </c>
      <c r="F647" s="1">
        <v>0</v>
      </c>
      <c r="G647" s="2">
        <f t="shared" si="14"/>
        <v>301428.98118</v>
      </c>
      <c r="H647" s="2">
        <f t="shared" si="15"/>
        <v>0.26999999998952262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144250.42000000001</v>
      </c>
      <c r="D648" s="1">
        <f>'PR-RAS'!E655</f>
        <v>161384.46</v>
      </c>
      <c r="E648" s="1">
        <v>0</v>
      </c>
      <c r="F648" s="1">
        <v>0</v>
      </c>
      <c r="G648" s="2">
        <f t="shared" si="14"/>
        <v>302161.51298</v>
      </c>
      <c r="H648" s="2">
        <f t="shared" si="15"/>
        <v>0.88000000000465661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631.93999999997322</v>
      </c>
      <c r="D649" s="1">
        <f>'PR-RAS'!E656</f>
        <v>291.14000000001397</v>
      </c>
      <c r="E649" s="1">
        <v>0</v>
      </c>
      <c r="F649" s="1">
        <v>0</v>
      </c>
      <c r="G649" s="2">
        <f t="shared" si="14"/>
        <v>786.81456000000082</v>
      </c>
      <c r="H649" s="2">
        <f t="shared" si="15"/>
        <v>0.20000000004074536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v>
      </c>
      <c r="D651" s="1">
        <f>'PR-RAS'!E658</f>
        <v>11</v>
      </c>
      <c r="E651" s="1">
        <v>0</v>
      </c>
      <c r="F651" s="1">
        <v>0</v>
      </c>
      <c r="G651" s="2">
        <f t="shared" si="14"/>
        <v>20.8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9</v>
      </c>
      <c r="E653" s="1">
        <v>0</v>
      </c>
      <c r="F653" s="1">
        <v>0</v>
      </c>
      <c r="G653" s="2">
        <f t="shared" si="14"/>
        <v>16.952000000000002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552</v>
      </c>
      <c r="E676" s="1">
        <v>0</v>
      </c>
      <c r="F676" s="1">
        <v>0</v>
      </c>
      <c r="G676" s="2">
        <f t="shared" si="14"/>
        <v>745.2</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19773.509999999998</v>
      </c>
      <c r="D717" s="1">
        <f>'PR-RAS'!E724</f>
        <v>22255.39</v>
      </c>
      <c r="E717" s="1">
        <v>0</v>
      </c>
      <c r="F717" s="1">
        <v>0</v>
      </c>
      <c r="G717" s="2">
        <f t="shared" si="14"/>
        <v>46027.551639999991</v>
      </c>
      <c r="H717" s="2">
        <f t="shared" si="15"/>
        <v>0.88000000000101863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858.2</v>
      </c>
      <c r="D727" s="1">
        <f>'PR-RAS'!E734</f>
        <v>2266.58</v>
      </c>
      <c r="E727" s="1">
        <v>0</v>
      </c>
      <c r="F727" s="1">
        <v>0</v>
      </c>
      <c r="G727" s="2">
        <f t="shared" si="14"/>
        <v>3914.1273599999995</v>
      </c>
      <c r="H727" s="2">
        <f t="shared" si="15"/>
        <v>0.62000000000011823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23.89</v>
      </c>
      <c r="D729" s="1">
        <f>'PR-RAS'!E736</f>
        <v>199.1</v>
      </c>
      <c r="E729" s="1">
        <v>0</v>
      </c>
      <c r="F729" s="1">
        <v>0</v>
      </c>
      <c r="G729" s="2">
        <f t="shared" si="14"/>
        <v>307.28152</v>
      </c>
      <c r="H729" s="2">
        <f t="shared" si="15"/>
        <v>0.20999999999999375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2043.38</v>
      </c>
      <c r="D731" s="1">
        <f>'PR-RAS'!E738</f>
        <v>7840.7</v>
      </c>
      <c r="E731" s="1">
        <v>0</v>
      </c>
      <c r="F731" s="1">
        <v>0</v>
      </c>
      <c r="G731" s="2">
        <f t="shared" si="14"/>
        <v>12939.089399999999</v>
      </c>
      <c r="H731" s="2">
        <f t="shared" si="15"/>
        <v>0.68000000000029104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3066</v>
      </c>
      <c r="B1" s="388"/>
      <c r="C1" s="388"/>
    </row>
    <row r="2" spans="1:16" ht="33" customHeight="1" x14ac:dyDescent="0.2">
      <c r="A2" s="389" t="s">
        <v>3067</v>
      </c>
      <c r="B2" s="390"/>
      <c r="C2" s="387"/>
      <c r="D2" s="4"/>
      <c r="E2" s="4"/>
      <c r="F2" s="4"/>
      <c r="G2" s="4"/>
      <c r="H2" s="4"/>
      <c r="I2" s="4"/>
      <c r="J2" s="4"/>
      <c r="K2" s="4"/>
      <c r="L2" s="4"/>
      <c r="M2" s="4"/>
      <c r="N2" s="4"/>
      <c r="O2" s="4"/>
      <c r="P2" s="4"/>
    </row>
    <row r="3" spans="1:16" ht="18.75" customHeight="1" x14ac:dyDescent="0.2">
      <c r="A3" s="232" t="s">
        <v>3068</v>
      </c>
      <c r="B3" s="391" t="s">
        <v>3069</v>
      </c>
      <c r="C3" s="387"/>
      <c r="D3" s="4"/>
      <c r="E3" s="4"/>
      <c r="F3" s="4"/>
      <c r="G3" s="4"/>
      <c r="H3" s="4"/>
      <c r="I3" s="4"/>
      <c r="J3" s="4"/>
      <c r="K3" s="4"/>
      <c r="L3" s="4"/>
      <c r="M3" s="4"/>
      <c r="N3" s="4"/>
      <c r="O3" s="4"/>
      <c r="P3" s="4"/>
    </row>
    <row r="4" spans="1:16" ht="37.5" hidden="1" customHeight="1" x14ac:dyDescent="0.2">
      <c r="A4" s="233" t="s">
        <v>3070</v>
      </c>
      <c r="B4" s="386" t="s">
        <v>3071</v>
      </c>
      <c r="C4" s="387"/>
      <c r="D4" s="4"/>
      <c r="E4" s="4"/>
      <c r="F4" s="4"/>
      <c r="G4" s="4"/>
      <c r="H4" s="4"/>
      <c r="I4" s="4"/>
      <c r="J4" s="4"/>
      <c r="K4" s="4"/>
      <c r="L4" s="4"/>
      <c r="M4" s="4"/>
      <c r="N4" s="4"/>
      <c r="O4" s="4"/>
      <c r="P4" s="4"/>
    </row>
    <row r="5" spans="1:16" ht="48" hidden="1" customHeight="1" x14ac:dyDescent="0.2">
      <c r="A5" s="233" t="s">
        <v>3070</v>
      </c>
      <c r="B5" s="386" t="s">
        <v>3072</v>
      </c>
      <c r="C5" s="387"/>
      <c r="D5" s="4"/>
      <c r="E5" s="4"/>
      <c r="F5" s="4"/>
      <c r="G5" s="4"/>
      <c r="H5" s="4"/>
      <c r="I5" s="4"/>
      <c r="J5" s="4"/>
      <c r="K5" s="4"/>
      <c r="L5" s="4"/>
      <c r="M5" s="4"/>
      <c r="N5" s="4"/>
      <c r="O5" s="4"/>
      <c r="P5" s="4"/>
    </row>
    <row r="6" spans="1:16" ht="59.25" hidden="1" customHeight="1" x14ac:dyDescent="0.2">
      <c r="A6" s="233" t="s">
        <v>3070</v>
      </c>
      <c r="B6" s="386" t="s">
        <v>3073</v>
      </c>
      <c r="C6" s="387"/>
      <c r="D6" s="4"/>
      <c r="E6" s="4"/>
      <c r="F6" s="4"/>
      <c r="G6" s="4"/>
      <c r="H6" s="4"/>
      <c r="I6" s="4"/>
      <c r="J6" s="4"/>
      <c r="K6" s="4"/>
      <c r="L6" s="4"/>
      <c r="M6" s="4"/>
      <c r="N6" s="4"/>
      <c r="O6" s="4"/>
      <c r="P6" s="4"/>
    </row>
    <row r="7" spans="1:16" ht="48" hidden="1" customHeight="1" x14ac:dyDescent="0.2">
      <c r="A7" s="233" t="s">
        <v>3074</v>
      </c>
      <c r="B7" s="386" t="s">
        <v>3075</v>
      </c>
      <c r="C7" s="387"/>
      <c r="D7" s="4"/>
      <c r="E7" s="4"/>
      <c r="F7" s="4"/>
      <c r="G7" s="4"/>
      <c r="H7" s="4"/>
      <c r="I7" s="4"/>
      <c r="J7" s="4"/>
      <c r="K7" s="4"/>
      <c r="L7" s="4"/>
      <c r="M7" s="4"/>
      <c r="N7" s="4"/>
      <c r="O7" s="4"/>
      <c r="P7" s="4"/>
    </row>
    <row r="8" spans="1:16" ht="41.25" hidden="1" customHeight="1" x14ac:dyDescent="0.2">
      <c r="A8" s="233" t="s">
        <v>3076</v>
      </c>
      <c r="B8" s="386" t="s">
        <v>3077</v>
      </c>
      <c r="C8" s="387"/>
      <c r="D8" s="4"/>
      <c r="E8" s="4"/>
      <c r="F8" s="4"/>
      <c r="G8" s="4"/>
      <c r="H8" s="4"/>
      <c r="I8" s="4"/>
      <c r="J8" s="4"/>
      <c r="K8" s="4"/>
      <c r="L8" s="4"/>
      <c r="M8" s="4"/>
      <c r="N8" s="4"/>
      <c r="O8" s="4"/>
      <c r="P8" s="4"/>
    </row>
    <row r="9" spans="1:16" ht="59.25" hidden="1" customHeight="1" x14ac:dyDescent="0.2">
      <c r="A9" s="233" t="s">
        <v>3078</v>
      </c>
      <c r="B9" s="386" t="s">
        <v>3079</v>
      </c>
      <c r="C9" s="387"/>
      <c r="D9" s="4"/>
      <c r="E9" s="4"/>
      <c r="F9" s="4"/>
      <c r="G9" s="4"/>
      <c r="H9" s="4"/>
      <c r="I9" s="4"/>
      <c r="J9" s="4"/>
      <c r="K9" s="4"/>
      <c r="L9" s="4"/>
      <c r="M9" s="4"/>
      <c r="N9" s="4"/>
      <c r="O9" s="4"/>
      <c r="P9" s="4"/>
    </row>
    <row r="10" spans="1:16" ht="61.5" hidden="1" customHeight="1" x14ac:dyDescent="0.2">
      <c r="A10" s="233" t="s">
        <v>3078</v>
      </c>
      <c r="B10" s="386" t="s">
        <v>3080</v>
      </c>
      <c r="C10" s="387"/>
      <c r="D10" s="4"/>
      <c r="E10" s="4"/>
      <c r="F10" s="4"/>
      <c r="G10" s="4"/>
      <c r="H10" s="4"/>
      <c r="I10" s="4"/>
      <c r="J10" s="4"/>
      <c r="K10" s="4"/>
      <c r="L10" s="4"/>
      <c r="M10" s="4"/>
      <c r="N10" s="4"/>
      <c r="O10" s="4"/>
      <c r="P10" s="4"/>
    </row>
    <row r="11" spans="1:16" ht="43.5" hidden="1" customHeight="1" x14ac:dyDescent="0.2">
      <c r="A11" s="233" t="s">
        <v>3078</v>
      </c>
      <c r="B11" s="386" t="s">
        <v>3081</v>
      </c>
      <c r="C11" s="387"/>
      <c r="D11" s="4"/>
      <c r="E11" s="4"/>
      <c r="F11" s="4"/>
      <c r="G11" s="4"/>
      <c r="H11" s="4"/>
      <c r="I11" s="4"/>
      <c r="J11" s="4"/>
      <c r="K11" s="4"/>
      <c r="L11" s="4"/>
      <c r="M11" s="4"/>
      <c r="N11" s="4"/>
      <c r="O11" s="4"/>
      <c r="P11" s="4"/>
    </row>
    <row r="12" spans="1:16" ht="27.75" hidden="1" customHeight="1" x14ac:dyDescent="0.2">
      <c r="A12" s="233" t="s">
        <v>3082</v>
      </c>
      <c r="B12" s="386" t="s">
        <v>3083</v>
      </c>
      <c r="C12" s="387"/>
      <c r="D12" s="4"/>
      <c r="E12" s="4"/>
      <c r="F12" s="4"/>
      <c r="G12" s="4"/>
      <c r="H12" s="4"/>
      <c r="I12" s="4"/>
      <c r="J12" s="4"/>
      <c r="K12" s="4"/>
      <c r="L12" s="4"/>
      <c r="M12" s="4"/>
      <c r="N12" s="4"/>
      <c r="O12" s="4"/>
      <c r="P12" s="4"/>
    </row>
    <row r="13" spans="1:16" ht="27.75" hidden="1" customHeight="1" x14ac:dyDescent="0.2">
      <c r="A13" s="233" t="s">
        <v>3084</v>
      </c>
      <c r="B13" s="386" t="s">
        <v>3085</v>
      </c>
      <c r="C13" s="387"/>
      <c r="D13" s="4"/>
      <c r="E13" s="4"/>
      <c r="F13" s="4"/>
      <c r="G13" s="4"/>
      <c r="H13" s="4"/>
      <c r="I13" s="4"/>
      <c r="J13" s="4"/>
      <c r="K13" s="4"/>
      <c r="L13" s="4"/>
      <c r="M13" s="4"/>
      <c r="N13" s="4"/>
      <c r="O13" s="4"/>
      <c r="P13" s="4"/>
    </row>
    <row r="14" spans="1:16" ht="45.75" hidden="1" customHeight="1" x14ac:dyDescent="0.2">
      <c r="A14" s="233" t="s">
        <v>3086</v>
      </c>
      <c r="B14" s="386" t="s">
        <v>3087</v>
      </c>
      <c r="C14" s="387"/>
      <c r="D14" s="4"/>
      <c r="E14" s="4"/>
      <c r="F14" s="4"/>
      <c r="G14" s="4"/>
      <c r="H14" s="4"/>
      <c r="I14" s="4"/>
      <c r="J14" s="4"/>
      <c r="K14" s="4"/>
      <c r="L14" s="4"/>
      <c r="M14" s="4"/>
      <c r="N14" s="4"/>
      <c r="O14" s="4"/>
      <c r="P14" s="4"/>
    </row>
    <row r="15" spans="1:16" ht="45.75" hidden="1" customHeight="1" x14ac:dyDescent="0.2">
      <c r="A15" s="233" t="s">
        <v>3088</v>
      </c>
      <c r="B15" s="386" t="s">
        <v>3089</v>
      </c>
      <c r="C15" s="387"/>
      <c r="D15" s="4"/>
      <c r="E15" s="4"/>
      <c r="F15" s="4"/>
      <c r="G15" s="4"/>
      <c r="H15" s="4"/>
      <c r="I15" s="4"/>
      <c r="J15" s="4"/>
      <c r="K15" s="4"/>
      <c r="L15" s="4"/>
      <c r="M15" s="4"/>
      <c r="N15" s="4"/>
      <c r="O15" s="4"/>
      <c r="P15" s="4"/>
    </row>
    <row r="16" spans="1:16" ht="51" hidden="1" customHeight="1" x14ac:dyDescent="0.2">
      <c r="A16" s="233" t="s">
        <v>3090</v>
      </c>
      <c r="B16" s="386" t="s">
        <v>3091</v>
      </c>
      <c r="C16" s="387"/>
      <c r="D16" s="4"/>
      <c r="E16" s="4"/>
      <c r="F16" s="4"/>
      <c r="G16" s="4"/>
      <c r="H16" s="4"/>
      <c r="I16" s="4"/>
      <c r="J16" s="4"/>
      <c r="K16" s="4"/>
      <c r="L16" s="4"/>
      <c r="M16" s="4"/>
      <c r="N16" s="4"/>
      <c r="O16" s="4"/>
      <c r="P16" s="4"/>
    </row>
    <row r="17" spans="1:16" ht="27.75" hidden="1" customHeight="1" x14ac:dyDescent="0.2">
      <c r="A17" s="233" t="s">
        <v>3092</v>
      </c>
      <c r="B17" s="386" t="s">
        <v>3093</v>
      </c>
      <c r="C17" s="387"/>
      <c r="D17" s="4"/>
      <c r="E17" s="4"/>
      <c r="F17" s="4"/>
      <c r="G17" s="4"/>
      <c r="H17" s="4"/>
      <c r="I17" s="4"/>
      <c r="J17" s="4"/>
      <c r="K17" s="4"/>
      <c r="L17" s="4"/>
      <c r="M17" s="4"/>
      <c r="N17" s="4"/>
      <c r="O17" s="4"/>
      <c r="P17" s="4"/>
    </row>
    <row r="18" spans="1:16" ht="27.75" hidden="1" customHeight="1" x14ac:dyDescent="0.2">
      <c r="A18" s="233" t="s">
        <v>3094</v>
      </c>
      <c r="B18" s="386" t="s">
        <v>3095</v>
      </c>
      <c r="C18" s="387"/>
      <c r="D18" s="4"/>
      <c r="E18" s="4"/>
      <c r="F18" s="4"/>
      <c r="G18" s="4"/>
      <c r="H18" s="4"/>
      <c r="I18" s="4"/>
      <c r="J18" s="4"/>
      <c r="K18" s="4"/>
      <c r="L18" s="4"/>
      <c r="M18" s="4"/>
      <c r="N18" s="4"/>
      <c r="O18" s="4"/>
      <c r="P18" s="4"/>
    </row>
    <row r="19" spans="1:16" ht="45" hidden="1" customHeight="1" x14ac:dyDescent="0.2">
      <c r="A19" s="233" t="s">
        <v>3094</v>
      </c>
      <c r="B19" s="386" t="s">
        <v>3096</v>
      </c>
      <c r="C19" s="387"/>
      <c r="D19" s="4"/>
      <c r="E19" s="4"/>
      <c r="F19" s="4"/>
      <c r="G19" s="4"/>
      <c r="H19" s="4"/>
      <c r="I19" s="4"/>
      <c r="J19" s="4"/>
      <c r="K19" s="4"/>
      <c r="L19" s="4"/>
      <c r="M19" s="4"/>
      <c r="N19" s="4"/>
      <c r="O19" s="4"/>
      <c r="P19" s="4"/>
    </row>
    <row r="20" spans="1:16" ht="45" hidden="1" customHeight="1" x14ac:dyDescent="0.2">
      <c r="A20" s="233" t="s">
        <v>3097</v>
      </c>
      <c r="B20" s="386" t="s">
        <v>3098</v>
      </c>
      <c r="C20" s="387"/>
      <c r="D20" s="4"/>
      <c r="E20" s="4"/>
      <c r="F20" s="4"/>
      <c r="G20" s="4"/>
      <c r="H20" s="4"/>
      <c r="I20" s="4"/>
      <c r="J20" s="4"/>
      <c r="K20" s="4"/>
      <c r="L20" s="4"/>
      <c r="M20" s="4"/>
      <c r="N20" s="4"/>
      <c r="O20" s="4"/>
      <c r="P20" s="4"/>
    </row>
    <row r="21" spans="1:16" ht="30" hidden="1" customHeight="1" x14ac:dyDescent="0.2">
      <c r="A21" s="233" t="s">
        <v>3099</v>
      </c>
      <c r="B21" s="386" t="s">
        <v>3100</v>
      </c>
      <c r="C21" s="387"/>
      <c r="D21" s="4"/>
      <c r="E21" s="4"/>
      <c r="F21" s="4"/>
      <c r="G21" s="4"/>
      <c r="H21" s="4"/>
      <c r="I21" s="4"/>
      <c r="J21" s="4"/>
      <c r="K21" s="4"/>
      <c r="L21" s="4"/>
      <c r="M21" s="4"/>
      <c r="N21" s="4"/>
      <c r="O21" s="4"/>
      <c r="P21" s="4"/>
    </row>
    <row r="22" spans="1:16" ht="30" hidden="1" customHeight="1" x14ac:dyDescent="0.2">
      <c r="A22" s="233" t="s">
        <v>3101</v>
      </c>
      <c r="B22" s="386" t="s">
        <v>3102</v>
      </c>
      <c r="C22" s="387"/>
      <c r="D22" s="4"/>
      <c r="E22" s="4"/>
      <c r="F22" s="4"/>
      <c r="G22" s="4"/>
      <c r="H22" s="4"/>
      <c r="I22" s="4"/>
      <c r="J22" s="4"/>
      <c r="K22" s="4"/>
      <c r="L22" s="4"/>
      <c r="M22" s="4"/>
      <c r="N22" s="4"/>
      <c r="O22" s="4"/>
      <c r="P22" s="4"/>
    </row>
    <row r="23" spans="1:16" ht="30" hidden="1" customHeight="1" x14ac:dyDescent="0.2">
      <c r="A23" s="233" t="s">
        <v>3103</v>
      </c>
      <c r="B23" s="386" t="s">
        <v>3104</v>
      </c>
      <c r="C23" s="387"/>
      <c r="D23" s="4"/>
      <c r="E23" s="4"/>
      <c r="F23" s="4"/>
      <c r="G23" s="4"/>
      <c r="H23" s="4"/>
      <c r="I23" s="4"/>
      <c r="J23" s="4"/>
      <c r="K23" s="4"/>
      <c r="L23" s="4"/>
      <c r="M23" s="4"/>
      <c r="N23" s="4"/>
      <c r="O23" s="4"/>
      <c r="P23" s="4"/>
    </row>
    <row r="24" spans="1:16" ht="30" hidden="1" customHeight="1" x14ac:dyDescent="0.2">
      <c r="A24" s="233" t="s">
        <v>3105</v>
      </c>
      <c r="B24" s="386" t="s">
        <v>3106</v>
      </c>
      <c r="C24" s="387"/>
      <c r="D24" s="4"/>
      <c r="E24" s="4"/>
      <c r="F24" s="4"/>
      <c r="G24" s="4"/>
      <c r="H24" s="4"/>
      <c r="I24" s="4"/>
      <c r="J24" s="4"/>
      <c r="K24" s="4"/>
      <c r="L24" s="4"/>
      <c r="M24" s="4"/>
      <c r="N24" s="4"/>
      <c r="O24" s="4"/>
      <c r="P24" s="4"/>
    </row>
    <row r="25" spans="1:16" ht="30" hidden="1" customHeight="1" x14ac:dyDescent="0.2">
      <c r="A25" s="233" t="s">
        <v>3107</v>
      </c>
      <c r="B25" s="386" t="s">
        <v>3108</v>
      </c>
      <c r="C25" s="387"/>
      <c r="D25" s="4"/>
      <c r="E25" s="4"/>
      <c r="F25" s="4"/>
      <c r="G25" s="4"/>
      <c r="H25" s="4"/>
      <c r="I25" s="4"/>
      <c r="J25" s="4"/>
      <c r="K25" s="4"/>
      <c r="L25" s="4"/>
      <c r="M25" s="4"/>
      <c r="N25" s="4"/>
      <c r="O25" s="4"/>
      <c r="P25" s="4"/>
    </row>
    <row r="26" spans="1:16" ht="30" hidden="1" customHeight="1" x14ac:dyDescent="0.2">
      <c r="A26" s="233" t="s">
        <v>3109</v>
      </c>
      <c r="B26" s="386" t="s">
        <v>3110</v>
      </c>
      <c r="C26" s="387"/>
      <c r="D26" s="4"/>
      <c r="E26" s="4"/>
      <c r="F26" s="4"/>
      <c r="G26" s="4"/>
      <c r="H26" s="4"/>
      <c r="I26" s="4"/>
      <c r="J26" s="4"/>
      <c r="K26" s="4"/>
      <c r="L26" s="4"/>
      <c r="M26" s="4"/>
      <c r="N26" s="4"/>
      <c r="O26" s="4"/>
      <c r="P26" s="4"/>
    </row>
    <row r="27" spans="1:16" ht="70.5" hidden="1" customHeight="1" x14ac:dyDescent="0.2">
      <c r="A27" s="233" t="s">
        <v>3111</v>
      </c>
      <c r="B27" s="386" t="s">
        <v>3112</v>
      </c>
      <c r="C27" s="387"/>
      <c r="D27" s="4"/>
      <c r="E27" s="4"/>
      <c r="F27" s="4"/>
      <c r="G27" s="4"/>
      <c r="H27" s="4"/>
      <c r="I27" s="4"/>
      <c r="J27" s="4"/>
      <c r="K27" s="4"/>
      <c r="L27" s="4"/>
      <c r="M27" s="4"/>
      <c r="N27" s="4"/>
      <c r="O27" s="4"/>
      <c r="P27" s="4"/>
    </row>
    <row r="28" spans="1:16" ht="48" hidden="1" customHeight="1" x14ac:dyDescent="0.2">
      <c r="A28" s="233" t="s">
        <v>3113</v>
      </c>
      <c r="B28" s="386" t="s">
        <v>3114</v>
      </c>
      <c r="C28" s="387"/>
      <c r="D28" s="4"/>
      <c r="E28" s="4"/>
      <c r="F28" s="4"/>
      <c r="G28" s="4"/>
      <c r="H28" s="4"/>
      <c r="I28" s="4"/>
      <c r="J28" s="4"/>
      <c r="K28" s="4"/>
      <c r="L28" s="4"/>
      <c r="M28" s="4"/>
      <c r="N28" s="4"/>
      <c r="O28" s="4"/>
      <c r="P28" s="4"/>
    </row>
    <row r="29" spans="1:16" ht="100.5" hidden="1" customHeight="1" x14ac:dyDescent="0.2">
      <c r="A29" s="233" t="s">
        <v>3115</v>
      </c>
      <c r="B29" s="386" t="s">
        <v>3116</v>
      </c>
      <c r="C29" s="387"/>
      <c r="D29" s="4"/>
      <c r="E29" s="4"/>
      <c r="F29" s="4"/>
      <c r="G29" s="4"/>
      <c r="H29" s="4"/>
      <c r="I29" s="4"/>
      <c r="J29" s="4"/>
      <c r="K29" s="4"/>
      <c r="L29" s="4"/>
      <c r="M29" s="4"/>
      <c r="N29" s="4"/>
      <c r="O29" s="4"/>
      <c r="P29" s="4"/>
    </row>
    <row r="30" spans="1:16" ht="45" hidden="1" customHeight="1" x14ac:dyDescent="0.2">
      <c r="A30" s="233" t="s">
        <v>3117</v>
      </c>
      <c r="B30" s="386" t="s">
        <v>3118</v>
      </c>
      <c r="C30" s="387"/>
      <c r="D30" s="4"/>
      <c r="E30" s="4"/>
      <c r="F30" s="4"/>
      <c r="G30" s="4"/>
      <c r="H30" s="4"/>
      <c r="I30" s="4"/>
      <c r="J30" s="4"/>
      <c r="K30" s="4"/>
      <c r="L30" s="4"/>
      <c r="M30" s="4"/>
      <c r="N30" s="4"/>
      <c r="O30" s="4"/>
      <c r="P30" s="4"/>
    </row>
    <row r="31" spans="1:16" ht="45" hidden="1" customHeight="1" x14ac:dyDescent="0.2">
      <c r="A31" s="233" t="s">
        <v>3119</v>
      </c>
      <c r="B31" s="386" t="s">
        <v>3120</v>
      </c>
      <c r="C31" s="387"/>
      <c r="D31" s="4"/>
      <c r="E31" s="4"/>
      <c r="F31" s="4"/>
      <c r="G31" s="4"/>
      <c r="H31" s="4"/>
      <c r="I31" s="4"/>
      <c r="J31" s="4"/>
      <c r="K31" s="4"/>
      <c r="L31" s="4"/>
      <c r="M31" s="4"/>
      <c r="N31" s="4"/>
      <c r="O31" s="4"/>
      <c r="P31" s="4"/>
    </row>
    <row r="32" spans="1:16" ht="45" hidden="1" customHeight="1" x14ac:dyDescent="0.2">
      <c r="A32" s="233" t="s">
        <v>3121</v>
      </c>
      <c r="B32" s="386" t="s">
        <v>3122</v>
      </c>
      <c r="C32" s="387"/>
      <c r="D32" s="4"/>
      <c r="E32" s="4"/>
      <c r="F32" s="4"/>
      <c r="G32" s="4"/>
      <c r="H32" s="4"/>
      <c r="I32" s="4"/>
      <c r="J32" s="4"/>
      <c r="K32" s="4"/>
      <c r="L32" s="4"/>
      <c r="M32" s="4"/>
      <c r="N32" s="4"/>
      <c r="O32" s="4"/>
      <c r="P32" s="4"/>
    </row>
    <row r="33" spans="1:16" ht="72" hidden="1" customHeight="1" x14ac:dyDescent="0.2">
      <c r="A33" s="233" t="s">
        <v>3123</v>
      </c>
      <c r="B33" s="386" t="s">
        <v>3124</v>
      </c>
      <c r="C33" s="387"/>
      <c r="D33" s="4"/>
      <c r="E33" s="4"/>
      <c r="F33" s="4"/>
      <c r="G33" s="4"/>
      <c r="H33" s="4"/>
      <c r="I33" s="4"/>
      <c r="J33" s="4"/>
      <c r="K33" s="4"/>
      <c r="L33" s="4"/>
      <c r="M33" s="4"/>
      <c r="N33" s="4"/>
      <c r="O33" s="4"/>
      <c r="P33" s="4"/>
    </row>
    <row r="34" spans="1:16" ht="79.5" hidden="1" customHeight="1" x14ac:dyDescent="0.2">
      <c r="A34" s="233" t="s">
        <v>3125</v>
      </c>
      <c r="B34" s="386" t="s">
        <v>3126</v>
      </c>
      <c r="C34" s="387"/>
      <c r="D34" s="4"/>
      <c r="E34" s="4"/>
      <c r="F34" s="4"/>
      <c r="G34" s="4"/>
      <c r="H34" s="4"/>
      <c r="I34" s="4"/>
      <c r="J34" s="4"/>
      <c r="K34" s="4"/>
      <c r="L34" s="4"/>
      <c r="M34" s="4"/>
      <c r="N34" s="4"/>
      <c r="O34" s="4"/>
      <c r="P34" s="4"/>
    </row>
    <row r="35" spans="1:16" ht="70.5" hidden="1" customHeight="1" x14ac:dyDescent="0.2">
      <c r="A35" s="233" t="s">
        <v>3127</v>
      </c>
      <c r="B35" s="386" t="s">
        <v>3128</v>
      </c>
      <c r="C35" s="387"/>
      <c r="D35" s="4"/>
      <c r="E35" s="4"/>
      <c r="F35" s="4"/>
      <c r="G35" s="4"/>
      <c r="H35" s="4"/>
      <c r="I35" s="4"/>
      <c r="J35" s="4"/>
      <c r="K35" s="4"/>
      <c r="L35" s="4"/>
      <c r="M35" s="4"/>
      <c r="N35" s="4"/>
      <c r="O35" s="4"/>
      <c r="P35" s="4"/>
    </row>
    <row r="36" spans="1:16" ht="45.75" hidden="1" customHeight="1" x14ac:dyDescent="0.2">
      <c r="A36" s="233" t="s">
        <v>3129</v>
      </c>
      <c r="B36" s="386" t="s">
        <v>3130</v>
      </c>
      <c r="C36" s="387"/>
      <c r="D36" s="4"/>
      <c r="E36" s="4"/>
      <c r="F36" s="4"/>
      <c r="G36" s="4"/>
      <c r="H36" s="4"/>
      <c r="I36" s="4"/>
      <c r="J36" s="4"/>
      <c r="K36" s="4"/>
      <c r="L36" s="4"/>
      <c r="M36" s="4"/>
      <c r="N36" s="4"/>
      <c r="O36" s="4"/>
      <c r="P36" s="4"/>
    </row>
    <row r="37" spans="1:16" ht="54.75" hidden="1" customHeight="1" x14ac:dyDescent="0.2">
      <c r="A37" s="233" t="s">
        <v>3131</v>
      </c>
      <c r="B37" s="386" t="s">
        <v>3132</v>
      </c>
      <c r="C37" s="387"/>
      <c r="D37" s="4"/>
      <c r="E37" s="4"/>
      <c r="F37" s="4"/>
      <c r="G37" s="4"/>
      <c r="H37" s="4"/>
      <c r="I37" s="4"/>
      <c r="J37" s="4"/>
      <c r="K37" s="4"/>
      <c r="L37" s="4"/>
      <c r="M37" s="4"/>
      <c r="N37" s="4"/>
      <c r="O37" s="4"/>
      <c r="P37" s="4"/>
    </row>
    <row r="38" spans="1:16" ht="37.5" hidden="1" customHeight="1" x14ac:dyDescent="0.2">
      <c r="A38" s="233" t="s">
        <v>3133</v>
      </c>
      <c r="B38" s="386" t="s">
        <v>3134</v>
      </c>
      <c r="C38" s="387"/>
      <c r="D38" s="4"/>
      <c r="E38" s="4"/>
      <c r="F38" s="4"/>
      <c r="G38" s="4"/>
      <c r="H38" s="4"/>
      <c r="I38" s="4"/>
      <c r="J38" s="4"/>
      <c r="K38" s="4"/>
      <c r="L38" s="4"/>
      <c r="M38" s="4"/>
      <c r="N38" s="4"/>
      <c r="O38" s="4"/>
      <c r="P38" s="4"/>
    </row>
    <row r="39" spans="1:16" ht="61.5" hidden="1" customHeight="1" x14ac:dyDescent="0.2">
      <c r="A39" s="233" t="s">
        <v>3135</v>
      </c>
      <c r="B39" s="386" t="s">
        <v>3136</v>
      </c>
      <c r="C39" s="387"/>
      <c r="D39" s="4"/>
      <c r="E39" s="4"/>
      <c r="F39" s="4"/>
      <c r="G39" s="4"/>
      <c r="H39" s="4"/>
      <c r="I39" s="4"/>
      <c r="J39" s="4"/>
      <c r="K39" s="4"/>
      <c r="L39" s="4"/>
      <c r="M39" s="4"/>
      <c r="N39" s="4"/>
      <c r="O39" s="4"/>
      <c r="P39" s="4"/>
    </row>
    <row r="40" spans="1:16" ht="53.25" hidden="1" customHeight="1" x14ac:dyDescent="0.2">
      <c r="A40" s="233" t="s">
        <v>3137</v>
      </c>
      <c r="B40" s="386" t="s">
        <v>3138</v>
      </c>
      <c r="C40" s="387"/>
      <c r="D40" s="4"/>
      <c r="E40" s="4"/>
      <c r="F40" s="4"/>
      <c r="G40" s="4"/>
      <c r="H40" s="4"/>
      <c r="I40" s="4"/>
      <c r="J40" s="4"/>
      <c r="K40" s="4"/>
      <c r="L40" s="4"/>
      <c r="M40" s="4"/>
      <c r="N40" s="4"/>
      <c r="O40" s="4"/>
      <c r="P40" s="4"/>
    </row>
    <row r="41" spans="1:16" ht="73.5" hidden="1" customHeight="1" x14ac:dyDescent="0.2">
      <c r="A41" s="233" t="s">
        <v>3139</v>
      </c>
      <c r="B41" s="386" t="s">
        <v>3140</v>
      </c>
      <c r="C41" s="387"/>
      <c r="D41" s="4"/>
      <c r="E41" s="4"/>
      <c r="F41" s="4"/>
      <c r="G41" s="4"/>
      <c r="H41" s="4"/>
      <c r="I41" s="4"/>
      <c r="J41" s="4"/>
      <c r="K41" s="4"/>
      <c r="L41" s="4"/>
      <c r="M41" s="4"/>
      <c r="N41" s="4"/>
      <c r="O41" s="4"/>
      <c r="P41" s="4"/>
    </row>
    <row r="42" spans="1:16" ht="57.75" hidden="1" customHeight="1" x14ac:dyDescent="0.2">
      <c r="A42" s="233" t="s">
        <v>3141</v>
      </c>
      <c r="B42" s="386" t="s">
        <v>3142</v>
      </c>
      <c r="C42" s="387"/>
      <c r="D42" s="4"/>
      <c r="E42" s="4"/>
      <c r="F42" s="4"/>
      <c r="G42" s="4"/>
      <c r="H42" s="4"/>
      <c r="I42" s="4"/>
      <c r="J42" s="4"/>
      <c r="K42" s="4"/>
      <c r="L42" s="4"/>
      <c r="M42" s="4"/>
      <c r="N42" s="4"/>
      <c r="O42" s="4"/>
      <c r="P42" s="4"/>
    </row>
    <row r="43" spans="1:16" ht="84" hidden="1" customHeight="1" x14ac:dyDescent="0.2">
      <c r="A43" s="233" t="s">
        <v>3143</v>
      </c>
      <c r="B43" s="386" t="s">
        <v>3144</v>
      </c>
      <c r="C43" s="387"/>
      <c r="D43" s="4"/>
      <c r="E43" s="4"/>
      <c r="F43" s="4"/>
      <c r="G43" s="4"/>
      <c r="H43" s="4"/>
      <c r="I43" s="4"/>
      <c r="J43" s="4"/>
      <c r="K43" s="4"/>
      <c r="L43" s="4"/>
      <c r="M43" s="4"/>
      <c r="N43" s="4"/>
      <c r="O43" s="4"/>
      <c r="P43" s="4"/>
    </row>
    <row r="44" spans="1:16" ht="48" hidden="1" customHeight="1" x14ac:dyDescent="0.2">
      <c r="A44" s="233" t="s">
        <v>3145</v>
      </c>
      <c r="B44" s="386" t="s">
        <v>3146</v>
      </c>
      <c r="C44" s="387"/>
      <c r="D44" s="4"/>
      <c r="E44" s="4"/>
      <c r="F44" s="4"/>
      <c r="G44" s="4"/>
      <c r="H44" s="4"/>
      <c r="I44" s="4"/>
      <c r="J44" s="4"/>
      <c r="K44" s="4"/>
      <c r="L44" s="4"/>
      <c r="M44" s="4"/>
      <c r="N44" s="4"/>
      <c r="O44" s="4"/>
      <c r="P44" s="4"/>
    </row>
    <row r="45" spans="1:16" ht="57" hidden="1" customHeight="1" x14ac:dyDescent="0.2">
      <c r="A45" s="233" t="s">
        <v>3147</v>
      </c>
      <c r="B45" s="386" t="s">
        <v>3148</v>
      </c>
      <c r="C45" s="387"/>
      <c r="D45" s="4"/>
      <c r="E45" s="4"/>
      <c r="F45" s="4"/>
      <c r="G45" s="4"/>
      <c r="H45" s="4"/>
      <c r="I45" s="4"/>
      <c r="J45" s="4"/>
      <c r="K45" s="4"/>
      <c r="L45" s="4"/>
      <c r="M45" s="4"/>
      <c r="N45" s="4"/>
      <c r="O45" s="4"/>
      <c r="P45" s="4"/>
    </row>
    <row r="46" spans="1:16" ht="73.5" hidden="1" customHeight="1" x14ac:dyDescent="0.2">
      <c r="A46" s="233" t="s">
        <v>3149</v>
      </c>
      <c r="B46" s="397" t="s">
        <v>3150</v>
      </c>
      <c r="C46" s="387"/>
      <c r="D46" s="4"/>
      <c r="E46" s="4"/>
      <c r="F46" s="4"/>
      <c r="G46" s="4"/>
      <c r="H46" s="4"/>
      <c r="I46" s="4"/>
      <c r="J46" s="4"/>
      <c r="K46" s="4"/>
      <c r="L46" s="4"/>
      <c r="M46" s="4"/>
      <c r="N46" s="4"/>
      <c r="O46" s="4"/>
      <c r="P46" s="4"/>
    </row>
    <row r="47" spans="1:16" ht="66" hidden="1" customHeight="1" x14ac:dyDescent="0.2">
      <c r="A47" s="38" t="s">
        <v>3151</v>
      </c>
      <c r="B47" s="398" t="s">
        <v>3152</v>
      </c>
      <c r="C47" s="398"/>
      <c r="D47" s="4"/>
      <c r="E47" s="4"/>
      <c r="F47" s="4"/>
      <c r="G47" s="4"/>
      <c r="H47" s="4"/>
      <c r="I47" s="4"/>
      <c r="J47" s="4"/>
      <c r="K47" s="4"/>
      <c r="L47" s="4"/>
      <c r="M47" s="4"/>
      <c r="N47" s="4"/>
      <c r="O47" s="4"/>
      <c r="P47" s="4"/>
    </row>
    <row r="48" spans="1:16" ht="123.75" customHeight="1" x14ac:dyDescent="0.2">
      <c r="A48" s="201" t="s">
        <v>3153</v>
      </c>
      <c r="B48" s="396" t="s">
        <v>3154</v>
      </c>
      <c r="C48" s="395"/>
      <c r="D48" s="4"/>
      <c r="E48" s="4"/>
      <c r="F48" s="4"/>
      <c r="G48" s="4"/>
      <c r="H48" s="4"/>
      <c r="I48" s="4"/>
      <c r="J48" s="4"/>
      <c r="K48" s="4"/>
      <c r="L48" s="4"/>
      <c r="M48" s="4"/>
      <c r="N48" s="4"/>
      <c r="O48" s="4"/>
      <c r="P48" s="4"/>
    </row>
    <row r="49" spans="1:16" ht="34.5" customHeight="1" x14ac:dyDescent="0.2">
      <c r="A49" s="201" t="s">
        <v>3155</v>
      </c>
      <c r="B49" s="394" t="s">
        <v>3156</v>
      </c>
      <c r="C49" s="395"/>
      <c r="D49" s="4"/>
      <c r="E49" s="4"/>
      <c r="F49" s="4"/>
      <c r="G49" s="4"/>
      <c r="H49" s="4"/>
      <c r="I49" s="4"/>
      <c r="J49" s="4"/>
      <c r="K49" s="4"/>
      <c r="L49" s="4"/>
      <c r="M49" s="4"/>
      <c r="N49" s="4"/>
      <c r="O49" s="4"/>
      <c r="P49" s="4"/>
    </row>
    <row r="50" spans="1:16" ht="34.5" customHeight="1" x14ac:dyDescent="0.2">
      <c r="A50" s="201" t="s">
        <v>3157</v>
      </c>
      <c r="B50" s="394" t="s">
        <v>3158</v>
      </c>
      <c r="C50" s="395"/>
      <c r="D50" s="4"/>
      <c r="E50" s="4"/>
      <c r="F50" s="4"/>
      <c r="G50" s="4"/>
      <c r="H50" s="4"/>
      <c r="I50" s="4"/>
      <c r="J50" s="4"/>
      <c r="K50" s="4"/>
      <c r="L50" s="4"/>
      <c r="M50" s="4"/>
      <c r="N50" s="4"/>
      <c r="O50" s="4"/>
      <c r="P50" s="4"/>
    </row>
    <row r="51" spans="1:16" ht="31.5" customHeight="1" x14ac:dyDescent="0.2">
      <c r="A51" s="234" t="s">
        <v>3159</v>
      </c>
      <c r="B51" s="386" t="s">
        <v>3160</v>
      </c>
      <c r="C51" s="387"/>
      <c r="D51" s="4"/>
      <c r="E51" s="4"/>
      <c r="F51" s="4"/>
      <c r="G51" s="4"/>
      <c r="H51" s="4"/>
      <c r="I51" s="4"/>
      <c r="J51" s="4"/>
      <c r="K51" s="4"/>
      <c r="L51" s="4"/>
      <c r="M51" s="4"/>
      <c r="N51" s="4"/>
      <c r="O51" s="4"/>
      <c r="P51" s="4"/>
    </row>
    <row r="52" spans="1:16" ht="31.5" customHeight="1" x14ac:dyDescent="0.2">
      <c r="A52" s="234" t="s">
        <v>3161</v>
      </c>
      <c r="B52" s="386" t="s">
        <v>3162</v>
      </c>
      <c r="C52" s="387"/>
      <c r="D52" s="4"/>
      <c r="E52" s="4"/>
      <c r="F52" s="4"/>
      <c r="G52" s="4"/>
      <c r="H52" s="4"/>
      <c r="I52" s="4"/>
      <c r="J52" s="4"/>
      <c r="K52" s="4"/>
      <c r="L52" s="4"/>
      <c r="M52" s="4"/>
      <c r="N52" s="4"/>
      <c r="O52" s="4"/>
      <c r="P52" s="4"/>
    </row>
    <row r="53" spans="1:16" ht="31.5" customHeight="1" x14ac:dyDescent="0.2">
      <c r="A53" s="234" t="s">
        <v>3163</v>
      </c>
      <c r="B53" s="399" t="s">
        <v>3164</v>
      </c>
      <c r="C53" s="400"/>
      <c r="D53" s="4"/>
      <c r="E53" s="4"/>
      <c r="F53" s="4"/>
      <c r="G53" s="4"/>
      <c r="H53" s="4"/>
      <c r="I53" s="4"/>
      <c r="J53" s="4"/>
      <c r="K53" s="4"/>
      <c r="L53" s="4"/>
      <c r="M53" s="4"/>
      <c r="N53" s="4"/>
      <c r="O53" s="4"/>
      <c r="P53" s="4"/>
    </row>
    <row r="54" spans="1:16" ht="31.5" customHeight="1" x14ac:dyDescent="0.2">
      <c r="A54" s="234" t="s">
        <v>3165</v>
      </c>
      <c r="B54" s="399" t="s">
        <v>3166</v>
      </c>
      <c r="C54" s="400"/>
      <c r="D54" s="4"/>
      <c r="E54" s="4"/>
      <c r="F54" s="4"/>
      <c r="G54" s="4"/>
      <c r="H54" s="4"/>
      <c r="I54" s="4"/>
      <c r="J54" s="4"/>
      <c r="K54" s="4"/>
      <c r="L54" s="4"/>
      <c r="M54" s="4"/>
      <c r="N54" s="4"/>
      <c r="O54" s="4"/>
      <c r="P54" s="4"/>
    </row>
    <row r="55" spans="1:16" ht="54.6" customHeight="1" x14ac:dyDescent="0.2">
      <c r="A55" s="234" t="s">
        <v>3167</v>
      </c>
      <c r="B55" s="399" t="s">
        <v>3168</v>
      </c>
      <c r="C55" s="400"/>
      <c r="D55" s="4"/>
      <c r="E55" s="4"/>
      <c r="F55" s="4"/>
      <c r="G55" s="4"/>
      <c r="H55" s="4"/>
      <c r="I55" s="4"/>
      <c r="J55" s="4"/>
      <c r="K55" s="4"/>
      <c r="L55" s="4"/>
      <c r="M55" s="4"/>
      <c r="N55" s="4"/>
      <c r="O55" s="4"/>
      <c r="P55" s="4"/>
    </row>
    <row r="56" spans="1:16" ht="54.6" customHeight="1" x14ac:dyDescent="0.2">
      <c r="A56" s="234" t="s">
        <v>3169</v>
      </c>
      <c r="B56" s="399" t="s">
        <v>3170</v>
      </c>
      <c r="C56" s="400"/>
      <c r="D56" s="4"/>
      <c r="E56" s="4"/>
      <c r="F56" s="4"/>
      <c r="G56" s="4"/>
      <c r="H56" s="4"/>
      <c r="I56" s="4"/>
      <c r="J56" s="4"/>
      <c r="K56" s="4"/>
      <c r="L56" s="4"/>
      <c r="M56" s="4"/>
      <c r="N56" s="4"/>
      <c r="O56" s="4"/>
      <c r="P56" s="4"/>
    </row>
    <row r="57" spans="1:16" ht="54" customHeight="1" x14ac:dyDescent="0.2">
      <c r="A57" s="234" t="s">
        <v>3171</v>
      </c>
      <c r="B57" s="399" t="s">
        <v>3172</v>
      </c>
      <c r="C57" s="400"/>
      <c r="D57" s="4"/>
      <c r="E57" s="4"/>
      <c r="F57" s="4"/>
      <c r="G57" s="4"/>
      <c r="H57" s="4"/>
      <c r="I57" s="4"/>
      <c r="J57" s="4"/>
      <c r="K57" s="4"/>
      <c r="L57" s="4"/>
      <c r="M57" s="4"/>
      <c r="N57" s="4"/>
      <c r="O57" s="4"/>
      <c r="P57" s="4"/>
    </row>
    <row r="58" spans="1:16" ht="31.15" customHeight="1" x14ac:dyDescent="0.2">
      <c r="A58" s="293" t="s">
        <v>3411</v>
      </c>
      <c r="B58" s="392" t="s">
        <v>3412</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19</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5" t="s">
        <v>20</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51888</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4" t="s">
        <v>3221</v>
      </c>
      <c r="F7" s="327" t="s">
        <v>24</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4"/>
      <c r="F8" s="329" t="s">
        <v>26</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27</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21</v>
      </c>
      <c r="D10" s="239"/>
      <c r="E10" s="354"/>
      <c r="F10" s="329" t="s">
        <v>30</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31</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4"/>
      <c r="F12" s="351" t="s">
        <v>3488</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4" t="s">
        <v>34</v>
      </c>
      <c r="C15" s="355"/>
      <c r="D15" s="355"/>
      <c r="E15" s="355"/>
      <c r="F15" s="336"/>
      <c r="G15" s="200" t="s">
        <v>35</v>
      </c>
      <c r="H15" s="285" t="s">
        <v>42</v>
      </c>
      <c r="I15" s="286" t="s">
        <v>43</v>
      </c>
      <c r="J15" s="4"/>
      <c r="K15" s="4"/>
      <c r="L15" s="4"/>
      <c r="M15" s="4"/>
      <c r="N15" s="4"/>
      <c r="O15" s="4"/>
      <c r="P15" s="4"/>
      <c r="Q15" s="4"/>
      <c r="R15" s="4"/>
      <c r="S15" s="4"/>
      <c r="T15" s="4"/>
      <c r="U15" s="4"/>
      <c r="V15" s="4"/>
      <c r="W15" s="4"/>
    </row>
    <row r="16" spans="1:23" ht="12.75" customHeight="1" x14ac:dyDescent="0.2">
      <c r="A16" s="331" t="s">
        <v>24</v>
      </c>
      <c r="B16" s="350" t="str">
        <f>'PR-RAS'!B6</f>
        <v>PRIHODI POSLOVANJA (šifre 61+62+63+64+65+66+67+68)</v>
      </c>
      <c r="C16" s="346"/>
      <c r="D16" s="346"/>
      <c r="E16" s="346"/>
      <c r="F16" s="347"/>
      <c r="G16" s="27" t="str">
        <f>'PR-RAS'!C6</f>
        <v>6</v>
      </c>
      <c r="H16" s="298">
        <f>'PR-RAS'!D6</f>
        <v>158056.46999999997</v>
      </c>
      <c r="I16" s="298">
        <f>'PR-RAS'!E6</f>
        <v>181968.47999999998</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154901.91</v>
      </c>
      <c r="I17" s="298">
        <f>'PR-RAS'!E152</f>
        <v>198096.52000000002</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3022.550000000022</v>
      </c>
      <c r="I19" s="298">
        <f>'PR-RAS'!E650</f>
        <v>16836.820000000036</v>
      </c>
      <c r="J19" s="4"/>
      <c r="K19" s="4"/>
      <c r="L19" s="4"/>
      <c r="M19" s="4"/>
      <c r="N19" s="4"/>
      <c r="O19" s="4"/>
      <c r="P19" s="4"/>
      <c r="Q19" s="4"/>
      <c r="R19" s="4"/>
      <c r="S19" s="4"/>
      <c r="T19" s="4"/>
      <c r="U19" s="4"/>
      <c r="V19" s="4"/>
      <c r="W19" s="4"/>
    </row>
    <row r="20" spans="1:23" ht="29.25" customHeight="1" x14ac:dyDescent="0.2">
      <c r="A20" s="199" t="s">
        <v>33</v>
      </c>
      <c r="B20" s="334" t="s">
        <v>34</v>
      </c>
      <c r="C20" s="335"/>
      <c r="D20" s="335"/>
      <c r="E20" s="335"/>
      <c r="F20" s="336"/>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1" t="s">
        <v>26</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4" t="s">
        <v>34</v>
      </c>
      <c r="C25" s="335"/>
      <c r="D25" s="335"/>
      <c r="E25" s="335"/>
      <c r="F25" s="336"/>
      <c r="G25" s="200" t="s">
        <v>35</v>
      </c>
      <c r="H25" s="285" t="s">
        <v>42</v>
      </c>
      <c r="I25" s="286" t="s">
        <v>43</v>
      </c>
      <c r="J25" s="4"/>
      <c r="K25" s="4"/>
      <c r="L25" s="4"/>
      <c r="M25" s="4"/>
      <c r="N25" s="4"/>
      <c r="O25" s="4"/>
      <c r="P25" s="4"/>
      <c r="Q25" s="4"/>
      <c r="R25" s="4"/>
      <c r="S25" s="4"/>
      <c r="T25" s="4"/>
      <c r="U25" s="4"/>
      <c r="V25" s="4"/>
      <c r="W25" s="4"/>
    </row>
    <row r="26" spans="1:23" ht="12.75" customHeight="1" x14ac:dyDescent="0.2">
      <c r="A26" s="331" t="s">
        <v>36</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4" t="s">
        <v>34</v>
      </c>
      <c r="C31" s="335"/>
      <c r="D31" s="335"/>
      <c r="E31" s="335"/>
      <c r="F31" s="336"/>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1" t="s">
        <v>30</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4" t="s">
        <v>34</v>
      </c>
      <c r="C36" s="335"/>
      <c r="D36" s="335"/>
      <c r="E36" s="335"/>
      <c r="F36" s="336"/>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1" t="s">
        <v>31</v>
      </c>
      <c r="B37" s="350" t="str">
        <f>OBVEZE!B5</f>
        <v>Stanje obveza 1. siječnja (=stanju obveza iz Izvještaja o obvezama na 31. prosinca prethodne godine)</v>
      </c>
      <c r="C37" s="346"/>
      <c r="D37" s="346"/>
      <c r="E37" s="346"/>
      <c r="F37" s="347"/>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72" zoomScaleNormal="100" workbookViewId="0">
      <selection activeCell="E684" sqref="E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60" t="s">
        <v>40</v>
      </c>
      <c r="B2" s="361"/>
      <c r="C2" s="361"/>
      <c r="D2" s="361"/>
      <c r="E2" s="361"/>
      <c r="F2" s="361"/>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46</v>
      </c>
      <c r="B5" s="363"/>
      <c r="C5" s="165"/>
      <c r="D5" s="51"/>
      <c r="E5" s="51"/>
      <c r="F5" s="43"/>
    </row>
    <row r="6" spans="1:24" ht="12.75" customHeight="1" x14ac:dyDescent="0.2">
      <c r="A6" s="62">
        <v>6</v>
      </c>
      <c r="B6" s="228" t="s">
        <v>3569</v>
      </c>
      <c r="C6" s="267" t="s">
        <v>47</v>
      </c>
      <c r="D6" s="59">
        <f>D7+D43+D49+D82+D106+D125+D134+D140</f>
        <v>158056.46999999997</v>
      </c>
      <c r="E6" s="59">
        <f>E7+E43+E49+E82+E106+E125+E134+E140</f>
        <v>181968.47999999998</v>
      </c>
      <c r="F6" s="44">
        <f t="shared" ref="F6:F132" si="0">IF(D6&lt;&gt;0,IF(E6/D6&gt;=100,"&gt;&gt;100",E6/D6*100),"-")</f>
        <v>115.12877644300168</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0</v>
      </c>
      <c r="E49" s="59">
        <f>E50+E53+E58+E61+E64+E68+E71+E74+E77</f>
        <v>552</v>
      </c>
      <c r="F49" s="44" t="str">
        <f t="shared" si="0"/>
        <v>-</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0</v>
      </c>
      <c r="E58" s="59">
        <f t="shared" si="10"/>
        <v>0</v>
      </c>
      <c r="F58" s="44" t="str">
        <f t="shared" si="0"/>
        <v>-</v>
      </c>
    </row>
    <row r="59" spans="1:6" ht="24" x14ac:dyDescent="0.2">
      <c r="A59" s="62">
        <v>6331</v>
      </c>
      <c r="B59" s="64" t="s">
        <v>3492</v>
      </c>
      <c r="C59" s="267" t="s">
        <v>142</v>
      </c>
      <c r="D59" s="193">
        <v>0</v>
      </c>
      <c r="E59" s="193">
        <v>0</v>
      </c>
      <c r="F59" s="44" t="str">
        <f t="shared" si="0"/>
        <v>-</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552</v>
      </c>
      <c r="F68" s="44" t="str">
        <f t="shared" si="0"/>
        <v>-</v>
      </c>
    </row>
    <row r="69" spans="1:6" ht="12.75" customHeight="1" x14ac:dyDescent="0.2">
      <c r="A69" s="62" t="s">
        <v>157</v>
      </c>
      <c r="B69" s="63" t="s">
        <v>158</v>
      </c>
      <c r="C69" s="267" t="s">
        <v>157</v>
      </c>
      <c r="D69" s="193">
        <v>0</v>
      </c>
      <c r="E69" s="193">
        <v>552</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0.11</v>
      </c>
      <c r="E82" s="59">
        <f t="shared" si="16"/>
        <v>0.19</v>
      </c>
      <c r="F82" s="44">
        <f t="shared" si="0"/>
        <v>172.72727272727272</v>
      </c>
    </row>
    <row r="83" spans="1:6" ht="12.75" customHeight="1" x14ac:dyDescent="0.2">
      <c r="A83" s="62">
        <v>641</v>
      </c>
      <c r="B83" s="63" t="s">
        <v>179</v>
      </c>
      <c r="C83" s="267" t="s">
        <v>180</v>
      </c>
      <c r="D83" s="59">
        <f t="shared" ref="D83:E83" si="17">SUM(D84:D90)</f>
        <v>0.11</v>
      </c>
      <c r="E83" s="59">
        <f t="shared" si="17"/>
        <v>0.19</v>
      </c>
      <c r="F83" s="44">
        <f t="shared" si="0"/>
        <v>172.72727272727272</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0.11</v>
      </c>
      <c r="E85" s="193">
        <v>0.19</v>
      </c>
      <c r="F85" s="44">
        <f t="shared" si="0"/>
        <v>172.72727272727272</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19773.509999999998</v>
      </c>
      <c r="E106" s="59">
        <f>E107+E112+E120+E124</f>
        <v>22255.39</v>
      </c>
      <c r="F106" s="44">
        <f t="shared" si="0"/>
        <v>112.5515399137533</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19773.509999999998</v>
      </c>
      <c r="E112" s="59">
        <f t="shared" si="21"/>
        <v>22255.39</v>
      </c>
      <c r="F112" s="44">
        <f t="shared" si="0"/>
        <v>112.5515399137533</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19773.509999999998</v>
      </c>
      <c r="E117" s="193">
        <v>22255.39</v>
      </c>
      <c r="F117" s="44">
        <f t="shared" si="0"/>
        <v>112.5515399137533</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138282.84999999998</v>
      </c>
      <c r="E134" s="59">
        <f t="shared" si="26"/>
        <v>159160.9</v>
      </c>
      <c r="F134" s="44">
        <f t="shared" ref="F134:F229" si="27">IF(D134&lt;&gt;0,IF(E134/D134&gt;=100,"&gt;&gt;100",E134/D134*100),"-")</f>
        <v>115.09807615333357</v>
      </c>
    </row>
    <row r="135" spans="1:6" ht="24" x14ac:dyDescent="0.2">
      <c r="A135" s="62">
        <v>671</v>
      </c>
      <c r="B135" s="181" t="s">
        <v>278</v>
      </c>
      <c r="C135" s="267" t="s">
        <v>279</v>
      </c>
      <c r="D135" s="59">
        <f t="shared" ref="D135:E135" si="28">SUM(D136:D138)</f>
        <v>138282.84999999998</v>
      </c>
      <c r="E135" s="59">
        <f t="shared" si="28"/>
        <v>159160.9</v>
      </c>
      <c r="F135" s="44">
        <f t="shared" si="27"/>
        <v>115.09807615333357</v>
      </c>
    </row>
    <row r="136" spans="1:6" ht="12.75" customHeight="1" x14ac:dyDescent="0.2">
      <c r="A136" s="62">
        <v>6711</v>
      </c>
      <c r="B136" s="64" t="s">
        <v>3290</v>
      </c>
      <c r="C136" s="267" t="s">
        <v>280</v>
      </c>
      <c r="D136" s="193">
        <v>135109.10999999999</v>
      </c>
      <c r="E136" s="193">
        <v>159160.9</v>
      </c>
      <c r="F136" s="44">
        <f t="shared" si="27"/>
        <v>117.80175296839718</v>
      </c>
    </row>
    <row r="137" spans="1:6" ht="24" x14ac:dyDescent="0.2">
      <c r="A137" s="62">
        <v>6712</v>
      </c>
      <c r="B137" s="181" t="s">
        <v>281</v>
      </c>
      <c r="C137" s="267" t="s">
        <v>282</v>
      </c>
      <c r="D137" s="318">
        <v>3173.74</v>
      </c>
      <c r="E137" s="193"/>
      <c r="F137" s="44">
        <f t="shared" si="27"/>
        <v>0</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154901.91</v>
      </c>
      <c r="E152" s="59">
        <f>E153+E164+E202+E221+E230+E262+E273</f>
        <v>198096.52000000002</v>
      </c>
      <c r="F152" s="44">
        <f t="shared" si="27"/>
        <v>127.88513711677281</v>
      </c>
    </row>
    <row r="153" spans="1:6" ht="12.75" customHeight="1" x14ac:dyDescent="0.2">
      <c r="A153" s="62">
        <v>31</v>
      </c>
      <c r="B153" s="63" t="s">
        <v>309</v>
      </c>
      <c r="C153" s="267" t="s">
        <v>310</v>
      </c>
      <c r="D153" s="59">
        <f t="shared" ref="D153:E153" si="31">D154+D159+D160</f>
        <v>104539.95</v>
      </c>
      <c r="E153" s="59">
        <f t="shared" si="31"/>
        <v>134432.13</v>
      </c>
      <c r="F153" s="44">
        <f t="shared" si="27"/>
        <v>128.59402553760549</v>
      </c>
    </row>
    <row r="154" spans="1:6" ht="12.75" customHeight="1" x14ac:dyDescent="0.2">
      <c r="A154" s="62">
        <v>311</v>
      </c>
      <c r="B154" s="63" t="s">
        <v>311</v>
      </c>
      <c r="C154" s="267" t="s">
        <v>312</v>
      </c>
      <c r="D154" s="59">
        <f t="shared" ref="D154:E154" si="32">SUM(D155:D158)</f>
        <v>90178.47</v>
      </c>
      <c r="E154" s="59">
        <f t="shared" si="32"/>
        <v>114467.89</v>
      </c>
      <c r="F154" s="44">
        <f t="shared" si="27"/>
        <v>126.93483267125734</v>
      </c>
    </row>
    <row r="155" spans="1:6" ht="12.75" customHeight="1" x14ac:dyDescent="0.2">
      <c r="A155" s="62">
        <v>3111</v>
      </c>
      <c r="B155" s="63" t="s">
        <v>313</v>
      </c>
      <c r="C155" s="267" t="s">
        <v>314</v>
      </c>
      <c r="D155" s="193">
        <v>90178.47</v>
      </c>
      <c r="E155" s="193">
        <v>114467.89</v>
      </c>
      <c r="F155" s="44">
        <f t="shared" si="27"/>
        <v>126.93483267125734</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4300</v>
      </c>
      <c r="E159" s="193">
        <v>4482.88</v>
      </c>
      <c r="F159" s="44">
        <f t="shared" si="27"/>
        <v>104.25302325581396</v>
      </c>
    </row>
    <row r="160" spans="1:6" ht="12.75" customHeight="1" x14ac:dyDescent="0.2">
      <c r="A160" s="62">
        <v>313</v>
      </c>
      <c r="B160" s="64" t="s">
        <v>323</v>
      </c>
      <c r="C160" s="267" t="s">
        <v>324</v>
      </c>
      <c r="D160" s="59">
        <f t="shared" ref="D160:E160" si="33">SUM(D161:D163)</f>
        <v>10061.48</v>
      </c>
      <c r="E160" s="59">
        <f t="shared" si="33"/>
        <v>15481.36</v>
      </c>
      <c r="F160" s="44">
        <f t="shared" si="27"/>
        <v>153.8676218607998</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10061.48</v>
      </c>
      <c r="E162" s="193">
        <v>15481.36</v>
      </c>
      <c r="F162" s="44">
        <f t="shared" si="27"/>
        <v>153.8676218607998</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50079.95</v>
      </c>
      <c r="E164" s="59">
        <f>E165+E170+E178+E188+E189+E194</f>
        <v>63316.689999999995</v>
      </c>
      <c r="F164" s="44">
        <f t="shared" si="27"/>
        <v>126.43121648484075</v>
      </c>
    </row>
    <row r="165" spans="1:6" ht="12.75" customHeight="1" x14ac:dyDescent="0.2">
      <c r="A165" s="62">
        <v>321</v>
      </c>
      <c r="B165" s="63" t="s">
        <v>331</v>
      </c>
      <c r="C165" s="267" t="s">
        <v>332</v>
      </c>
      <c r="D165" s="59">
        <f t="shared" ref="D165:E165" si="34">SUM(D166:D169)</f>
        <v>7828.76</v>
      </c>
      <c r="E165" s="59">
        <f t="shared" si="34"/>
        <v>10807.48</v>
      </c>
      <c r="F165" s="44">
        <f t="shared" si="27"/>
        <v>138.04842657074684</v>
      </c>
    </row>
    <row r="166" spans="1:6" ht="12.75" customHeight="1" x14ac:dyDescent="0.2">
      <c r="A166" s="62">
        <v>3211</v>
      </c>
      <c r="B166" s="63" t="s">
        <v>333</v>
      </c>
      <c r="C166" s="267" t="s">
        <v>334</v>
      </c>
      <c r="D166" s="193">
        <v>796.06</v>
      </c>
      <c r="E166" s="193"/>
      <c r="F166" s="44">
        <f t="shared" si="27"/>
        <v>0</v>
      </c>
    </row>
    <row r="167" spans="1:6" ht="12.75" customHeight="1" x14ac:dyDescent="0.2">
      <c r="A167" s="62">
        <v>3212</v>
      </c>
      <c r="B167" s="63" t="s">
        <v>335</v>
      </c>
      <c r="C167" s="267" t="s">
        <v>336</v>
      </c>
      <c r="D167" s="193">
        <v>858.2</v>
      </c>
      <c r="E167" s="193">
        <v>2266.58</v>
      </c>
      <c r="F167" s="44">
        <f t="shared" si="27"/>
        <v>264.10859939408061</v>
      </c>
    </row>
    <row r="168" spans="1:6" ht="12.75" customHeight="1" x14ac:dyDescent="0.2">
      <c r="A168" s="62">
        <v>3213</v>
      </c>
      <c r="B168" s="63" t="s">
        <v>337</v>
      </c>
      <c r="C168" s="267" t="s">
        <v>338</v>
      </c>
      <c r="D168" s="193">
        <v>574.5</v>
      </c>
      <c r="E168" s="193">
        <v>240.9</v>
      </c>
      <c r="F168" s="44">
        <f t="shared" si="27"/>
        <v>41.932114882506525</v>
      </c>
    </row>
    <row r="169" spans="1:6" ht="12.75" customHeight="1" x14ac:dyDescent="0.2">
      <c r="A169" s="62">
        <v>3214</v>
      </c>
      <c r="B169" s="63" t="s">
        <v>339</v>
      </c>
      <c r="C169" s="267" t="s">
        <v>340</v>
      </c>
      <c r="D169" s="193">
        <v>5600</v>
      </c>
      <c r="E169" s="193">
        <v>8300</v>
      </c>
      <c r="F169" s="44">
        <f t="shared" si="27"/>
        <v>148.21428571428572</v>
      </c>
    </row>
    <row r="170" spans="1:6" ht="12.75" customHeight="1" x14ac:dyDescent="0.2">
      <c r="A170" s="62">
        <v>322</v>
      </c>
      <c r="B170" s="63" t="s">
        <v>341</v>
      </c>
      <c r="C170" s="267" t="s">
        <v>342</v>
      </c>
      <c r="D170" s="59">
        <f t="shared" ref="D170:E170" si="35">SUM(D171:D177)</f>
        <v>18452.229999999996</v>
      </c>
      <c r="E170" s="59">
        <f t="shared" si="35"/>
        <v>16790.060000000001</v>
      </c>
      <c r="F170" s="44">
        <f t="shared" si="27"/>
        <v>90.992037276795301</v>
      </c>
    </row>
    <row r="171" spans="1:6" ht="12.75" customHeight="1" x14ac:dyDescent="0.2">
      <c r="A171" s="62">
        <v>3221</v>
      </c>
      <c r="B171" s="63" t="s">
        <v>343</v>
      </c>
      <c r="C171" s="267" t="s">
        <v>344</v>
      </c>
      <c r="D171" s="193">
        <v>3644.48</v>
      </c>
      <c r="E171" s="193">
        <v>2404.8000000000002</v>
      </c>
      <c r="F171" s="44">
        <f t="shared" si="27"/>
        <v>65.984722100272194</v>
      </c>
    </row>
    <row r="172" spans="1:6" ht="12.75" customHeight="1" x14ac:dyDescent="0.2">
      <c r="A172" s="62">
        <v>3222</v>
      </c>
      <c r="B172" s="63" t="s">
        <v>345</v>
      </c>
      <c r="C172" s="267" t="s">
        <v>346</v>
      </c>
      <c r="D172" s="193">
        <v>11812.97</v>
      </c>
      <c r="E172" s="193">
        <v>10949.31</v>
      </c>
      <c r="F172" s="44">
        <f t="shared" si="27"/>
        <v>92.688883489926752</v>
      </c>
    </row>
    <row r="173" spans="1:6" ht="12.75" customHeight="1" x14ac:dyDescent="0.2">
      <c r="A173" s="62">
        <v>3223</v>
      </c>
      <c r="B173" s="64" t="s">
        <v>347</v>
      </c>
      <c r="C173" s="267" t="s">
        <v>348</v>
      </c>
      <c r="D173" s="193">
        <v>1971.68</v>
      </c>
      <c r="E173" s="193">
        <v>2900.09</v>
      </c>
      <c r="F173" s="44">
        <f t="shared" si="27"/>
        <v>147.08725553842407</v>
      </c>
    </row>
    <row r="174" spans="1:6" ht="12.75" customHeight="1" x14ac:dyDescent="0.2">
      <c r="A174" s="62">
        <v>3224</v>
      </c>
      <c r="B174" s="64" t="s">
        <v>349</v>
      </c>
      <c r="C174" s="267" t="s">
        <v>350</v>
      </c>
      <c r="D174" s="193">
        <v>284.33999999999997</v>
      </c>
      <c r="E174" s="193">
        <v>535.86</v>
      </c>
      <c r="F174" s="44">
        <f t="shared" si="27"/>
        <v>188.45748048111417</v>
      </c>
    </row>
    <row r="175" spans="1:6" ht="12.75" customHeight="1" x14ac:dyDescent="0.2">
      <c r="A175" s="62">
        <v>3225</v>
      </c>
      <c r="B175" s="64" t="s">
        <v>3502</v>
      </c>
      <c r="C175" s="267" t="s">
        <v>351</v>
      </c>
      <c r="D175" s="193">
        <v>738.76</v>
      </c>
      <c r="E175" s="193"/>
      <c r="F175" s="44">
        <f t="shared" si="27"/>
        <v>0</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23798.959999999999</v>
      </c>
      <c r="E178" s="59">
        <f t="shared" si="36"/>
        <v>35719.149999999994</v>
      </c>
      <c r="F178" s="44">
        <f t="shared" si="27"/>
        <v>150.08702060930392</v>
      </c>
    </row>
    <row r="179" spans="1:6" ht="12.75" customHeight="1" x14ac:dyDescent="0.2">
      <c r="A179" s="62">
        <v>3231</v>
      </c>
      <c r="B179" s="64" t="s">
        <v>3503</v>
      </c>
      <c r="C179" s="267" t="s">
        <v>358</v>
      </c>
      <c r="D179" s="193">
        <v>398.18</v>
      </c>
      <c r="E179" s="193">
        <v>393.72</v>
      </c>
      <c r="F179" s="44">
        <f t="shared" si="27"/>
        <v>98.879903561203491</v>
      </c>
    </row>
    <row r="180" spans="1:6" ht="12.75" customHeight="1" x14ac:dyDescent="0.2">
      <c r="A180" s="62">
        <v>3232</v>
      </c>
      <c r="B180" s="64" t="s">
        <v>359</v>
      </c>
      <c r="C180" s="267" t="s">
        <v>360</v>
      </c>
      <c r="D180" s="193">
        <v>3300</v>
      </c>
      <c r="E180" s="193">
        <v>3015</v>
      </c>
      <c r="F180" s="44">
        <f t="shared" si="27"/>
        <v>91.363636363636374</v>
      </c>
    </row>
    <row r="181" spans="1:6" ht="12.75" customHeight="1" x14ac:dyDescent="0.2">
      <c r="A181" s="62">
        <v>3233</v>
      </c>
      <c r="B181" s="64" t="s">
        <v>361</v>
      </c>
      <c r="C181" s="267" t="s">
        <v>362</v>
      </c>
      <c r="D181" s="193">
        <v>0</v>
      </c>
      <c r="E181" s="193">
        <v>0</v>
      </c>
      <c r="F181" s="44" t="str">
        <f t="shared" si="27"/>
        <v>-</v>
      </c>
    </row>
    <row r="182" spans="1:6" ht="12.75" customHeight="1" x14ac:dyDescent="0.2">
      <c r="A182" s="62">
        <v>3234</v>
      </c>
      <c r="B182" s="64" t="s">
        <v>363</v>
      </c>
      <c r="C182" s="267" t="s">
        <v>364</v>
      </c>
      <c r="D182" s="193">
        <v>599.48</v>
      </c>
      <c r="E182" s="193">
        <v>1553.83</v>
      </c>
      <c r="F182" s="44">
        <f t="shared" si="27"/>
        <v>259.19630346300124</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v>357.89</v>
      </c>
      <c r="E184" s="193">
        <v>658.1</v>
      </c>
      <c r="F184" s="44">
        <f t="shared" si="27"/>
        <v>183.88331610271314</v>
      </c>
    </row>
    <row r="185" spans="1:6" ht="12.75" customHeight="1" x14ac:dyDescent="0.2">
      <c r="A185" s="62">
        <v>3237</v>
      </c>
      <c r="B185" s="63" t="s">
        <v>369</v>
      </c>
      <c r="C185" s="267" t="s">
        <v>370</v>
      </c>
      <c r="D185" s="193">
        <v>17085.580000000002</v>
      </c>
      <c r="E185" s="193">
        <v>28756.12</v>
      </c>
      <c r="F185" s="44">
        <f t="shared" si="27"/>
        <v>168.30637297650998</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2057.83</v>
      </c>
      <c r="E187" s="193">
        <v>1342.38</v>
      </c>
      <c r="F187" s="44">
        <f t="shared" si="27"/>
        <v>65.232793768192721</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0</v>
      </c>
      <c r="E194" s="59">
        <f t="shared" si="38"/>
        <v>0</v>
      </c>
      <c r="F194" s="44" t="str">
        <f t="shared" si="27"/>
        <v>-</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0</v>
      </c>
      <c r="E196" s="193">
        <v>0</v>
      </c>
      <c r="F196" s="44" t="str">
        <f t="shared" si="27"/>
        <v>-</v>
      </c>
    </row>
    <row r="197" spans="1:6" ht="12.75" customHeight="1" x14ac:dyDescent="0.2">
      <c r="A197" s="62">
        <v>3293</v>
      </c>
      <c r="B197" s="63" t="s">
        <v>383</v>
      </c>
      <c r="C197" s="267" t="s">
        <v>384</v>
      </c>
      <c r="D197" s="193">
        <v>0</v>
      </c>
      <c r="E197" s="193">
        <v>0</v>
      </c>
      <c r="F197" s="44" t="str">
        <f t="shared" si="27"/>
        <v>-</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0</v>
      </c>
      <c r="E199" s="193">
        <v>0</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0</v>
      </c>
      <c r="E201" s="193">
        <v>0</v>
      </c>
      <c r="F201" s="44" t="str">
        <f t="shared" si="27"/>
        <v>-</v>
      </c>
    </row>
    <row r="202" spans="1:6" ht="12.75" customHeight="1" x14ac:dyDescent="0.2">
      <c r="A202" s="62">
        <v>34</v>
      </c>
      <c r="B202" s="182" t="s">
        <v>393</v>
      </c>
      <c r="C202" s="267" t="s">
        <v>394</v>
      </c>
      <c r="D202" s="59">
        <f t="shared" ref="D202:E202" si="39">D203+D208+D216</f>
        <v>282.01</v>
      </c>
      <c r="E202" s="59">
        <f t="shared" si="39"/>
        <v>347.7</v>
      </c>
      <c r="F202" s="44">
        <f t="shared" si="27"/>
        <v>123.29350023048829</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282.01</v>
      </c>
      <c r="E216" s="59">
        <f t="shared" si="42"/>
        <v>347.7</v>
      </c>
      <c r="F216" s="44">
        <f t="shared" si="27"/>
        <v>123.29350023048829</v>
      </c>
    </row>
    <row r="217" spans="1:6" ht="12.75" customHeight="1" x14ac:dyDescent="0.2">
      <c r="A217" s="62">
        <v>3431</v>
      </c>
      <c r="B217" s="181" t="s">
        <v>423</v>
      </c>
      <c r="C217" s="267" t="s">
        <v>424</v>
      </c>
      <c r="D217" s="193">
        <v>282.01</v>
      </c>
      <c r="E217" s="193">
        <v>347.7</v>
      </c>
      <c r="F217" s="44">
        <f t="shared" si="27"/>
        <v>123.29350023048829</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v>
      </c>
      <c r="E219" s="193">
        <v>0</v>
      </c>
      <c r="F219" s="44" t="str">
        <f t="shared" si="27"/>
        <v>-</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v>0</v>
      </c>
      <c r="E270" s="193">
        <v>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154901.91</v>
      </c>
      <c r="E299" s="59">
        <f>E152-E297+E298</f>
        <v>198096.52000000002</v>
      </c>
      <c r="F299" s="44">
        <f t="shared" si="70"/>
        <v>127.88513711677281</v>
      </c>
    </row>
    <row r="300" spans="1:6" ht="12.75" customHeight="1" x14ac:dyDescent="0.2">
      <c r="A300" s="62" t="s">
        <v>555</v>
      </c>
      <c r="B300" s="63" t="s">
        <v>566</v>
      </c>
      <c r="C300" s="267" t="s">
        <v>567</v>
      </c>
      <c r="D300" s="59">
        <f>IF(D6&gt;=D299,D6-D299,0)</f>
        <v>3154.5599999999686</v>
      </c>
      <c r="E300" s="59">
        <f>IF(E6&gt;=E299,E6-E299,0)</f>
        <v>0</v>
      </c>
      <c r="F300" s="44">
        <f t="shared" si="70"/>
        <v>0</v>
      </c>
    </row>
    <row r="301" spans="1:6" ht="12.75" customHeight="1" x14ac:dyDescent="0.2">
      <c r="A301" s="62" t="s">
        <v>555</v>
      </c>
      <c r="B301" s="63" t="s">
        <v>568</v>
      </c>
      <c r="C301" s="267" t="s">
        <v>569</v>
      </c>
      <c r="D301" s="59">
        <f>IF(D299&gt;=D6,D299-D6,0)</f>
        <v>0</v>
      </c>
      <c r="E301" s="59">
        <f>IF(E299&gt;=E6,E299-E6,0)</f>
        <v>16128.040000000037</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3003.37</v>
      </c>
      <c r="E303" s="193">
        <v>708.78</v>
      </c>
      <c r="F303" s="44">
        <f t="shared" si="70"/>
        <v>23.599489906338547</v>
      </c>
    </row>
    <row r="304" spans="1:6" ht="12.75" customHeight="1" x14ac:dyDescent="0.2">
      <c r="A304" s="62">
        <v>96</v>
      </c>
      <c r="B304" s="228" t="s">
        <v>3386</v>
      </c>
      <c r="C304" s="267" t="s">
        <v>574</v>
      </c>
      <c r="D304" s="193">
        <v>1402.15</v>
      </c>
      <c r="E304" s="193">
        <v>1304.24</v>
      </c>
      <c r="F304" s="44">
        <f t="shared" si="70"/>
        <v>93.017152230503157</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2" t="s">
        <v>578</v>
      </c>
      <c r="B307" s="363"/>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3173.74</v>
      </c>
      <c r="E360" s="59">
        <f t="shared" si="88"/>
        <v>0</v>
      </c>
      <c r="F360" s="44">
        <f t="shared" si="74"/>
        <v>0</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3173.74</v>
      </c>
      <c r="E373" s="59">
        <f t="shared" si="92"/>
        <v>0</v>
      </c>
      <c r="F373" s="44">
        <f t="shared" si="74"/>
        <v>0</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3173.74</v>
      </c>
      <c r="E379" s="59">
        <f t="shared" si="94"/>
        <v>0</v>
      </c>
      <c r="F379" s="44">
        <f t="shared" si="74"/>
        <v>0</v>
      </c>
    </row>
    <row r="380" spans="1:6" ht="12.75" customHeight="1" x14ac:dyDescent="0.2">
      <c r="A380" s="62">
        <v>4221</v>
      </c>
      <c r="B380" s="63" t="s">
        <v>619</v>
      </c>
      <c r="C380" s="267" t="s">
        <v>710</v>
      </c>
      <c r="D380" s="193">
        <v>2673.75</v>
      </c>
      <c r="E380" s="193"/>
      <c r="F380" s="44">
        <f t="shared" si="74"/>
        <v>0</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499.99</v>
      </c>
      <c r="E382" s="193"/>
      <c r="F382" s="44">
        <f t="shared" si="74"/>
        <v>0</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3173.74</v>
      </c>
      <c r="E418" s="59">
        <f t="shared" si="104"/>
        <v>0</v>
      </c>
      <c r="F418" s="44">
        <f t="shared" si="74"/>
        <v>0</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158056.46999999997</v>
      </c>
      <c r="E422" s="59">
        <f>E6+E308</f>
        <v>181968.47999999998</v>
      </c>
      <c r="F422" s="44">
        <f t="shared" si="74"/>
        <v>115.12877644300168</v>
      </c>
    </row>
    <row r="423" spans="1:6" ht="12.75" customHeight="1" x14ac:dyDescent="0.2">
      <c r="A423" s="62" t="s">
        <v>555</v>
      </c>
      <c r="B423" s="63" t="s">
        <v>774</v>
      </c>
      <c r="C423" s="267" t="s">
        <v>775</v>
      </c>
      <c r="D423" s="59">
        <f t="shared" ref="D423:E423" si="105">D299+D360</f>
        <v>158075.65</v>
      </c>
      <c r="E423" s="59">
        <f t="shared" si="105"/>
        <v>198096.52000000002</v>
      </c>
      <c r="F423" s="44">
        <f t="shared" si="74"/>
        <v>125.31754258166899</v>
      </c>
    </row>
    <row r="424" spans="1:6" ht="12.75" customHeight="1" x14ac:dyDescent="0.2">
      <c r="A424" s="62" t="s">
        <v>555</v>
      </c>
      <c r="B424" s="63" t="s">
        <v>776</v>
      </c>
      <c r="C424" s="267" t="s">
        <v>777</v>
      </c>
      <c r="D424" s="59">
        <f t="shared" ref="D424:E424" si="106">IF(D422&gt;=D423,D422-D423,0)</f>
        <v>0</v>
      </c>
      <c r="E424" s="59">
        <f t="shared" si="106"/>
        <v>0</v>
      </c>
      <c r="F424" s="44" t="str">
        <f t="shared" si="74"/>
        <v>-</v>
      </c>
    </row>
    <row r="425" spans="1:6" ht="12.75" customHeight="1" x14ac:dyDescent="0.2">
      <c r="A425" s="62" t="s">
        <v>555</v>
      </c>
      <c r="B425" s="63" t="s">
        <v>778</v>
      </c>
      <c r="C425" s="267" t="s">
        <v>779</v>
      </c>
      <c r="D425" s="59">
        <f t="shared" ref="D425:E425" si="107">IF(D423&gt;=D422,D423-D422,0)</f>
        <v>19.180000000022119</v>
      </c>
      <c r="E425" s="59">
        <f t="shared" si="107"/>
        <v>16128.040000000037</v>
      </c>
      <c r="F425" s="44" t="str">
        <f t="shared" si="74"/>
        <v>&gt;&gt;100</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3003.37</v>
      </c>
      <c r="E427" s="59">
        <f t="shared" si="109"/>
        <v>708.78</v>
      </c>
      <c r="F427" s="44">
        <f t="shared" si="74"/>
        <v>23.599489906338547</v>
      </c>
    </row>
    <row r="428" spans="1:6" ht="24" x14ac:dyDescent="0.2">
      <c r="A428" s="269" t="s">
        <v>785</v>
      </c>
      <c r="B428" s="263" t="s">
        <v>3515</v>
      </c>
      <c r="C428" s="270" t="s">
        <v>786</v>
      </c>
      <c r="D428" s="80">
        <f t="shared" ref="D428:E428" si="110">D304+D421</f>
        <v>1402.15</v>
      </c>
      <c r="E428" s="80">
        <f t="shared" si="110"/>
        <v>1304.24</v>
      </c>
      <c r="F428" s="60">
        <f t="shared" si="74"/>
        <v>93.017152230503157</v>
      </c>
    </row>
    <row r="429" spans="1:6" s="54" customFormat="1" ht="20.100000000000001" customHeight="1" x14ac:dyDescent="0.2">
      <c r="A429" s="362" t="s">
        <v>787</v>
      </c>
      <c r="B429" s="363"/>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158056.46999999997</v>
      </c>
      <c r="E643" s="59">
        <f>E422+E430</f>
        <v>181968.47999999998</v>
      </c>
      <c r="F643" s="44">
        <f t="shared" si="111"/>
        <v>115.12877644300168</v>
      </c>
    </row>
    <row r="644" spans="1:6" ht="12.75" customHeight="1" x14ac:dyDescent="0.2">
      <c r="A644" s="62" t="s">
        <v>555</v>
      </c>
      <c r="B644" s="63" t="s">
        <v>1189</v>
      </c>
      <c r="C644" s="267" t="s">
        <v>1190</v>
      </c>
      <c r="D644" s="59">
        <f>D423+D535</f>
        <v>158075.65</v>
      </c>
      <c r="E644" s="59">
        <f>E423+E535</f>
        <v>198096.52000000002</v>
      </c>
      <c r="F644" s="44">
        <f t="shared" si="111"/>
        <v>125.31754258166899</v>
      </c>
    </row>
    <row r="645" spans="1:6" ht="12.75" customHeight="1" x14ac:dyDescent="0.2">
      <c r="A645" s="62" t="s">
        <v>555</v>
      </c>
      <c r="B645" s="63" t="s">
        <v>1191</v>
      </c>
      <c r="C645" s="267" t="s">
        <v>1192</v>
      </c>
      <c r="D645" s="59">
        <f t="shared" ref="D645:E645" si="166">IF(D643&gt;=D644,D643-D644,0)</f>
        <v>0</v>
      </c>
      <c r="E645" s="59">
        <f t="shared" si="166"/>
        <v>0</v>
      </c>
      <c r="F645" s="44" t="str">
        <f t="shared" si="111"/>
        <v>-</v>
      </c>
    </row>
    <row r="646" spans="1:6" ht="12.75" customHeight="1" x14ac:dyDescent="0.2">
      <c r="A646" s="62" t="s">
        <v>555</v>
      </c>
      <c r="B646" s="63" t="s">
        <v>1193</v>
      </c>
      <c r="C646" s="267" t="s">
        <v>1194</v>
      </c>
      <c r="D646" s="59">
        <f t="shared" ref="D646:E646" si="167">IF(D644&gt;=D643,D644-D643,0)</f>
        <v>19.180000000022119</v>
      </c>
      <c r="E646" s="59">
        <f t="shared" si="167"/>
        <v>16128.040000000037</v>
      </c>
      <c r="F646" s="44" t="str">
        <f t="shared" si="111"/>
        <v>&gt;&gt;100</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3003.37</v>
      </c>
      <c r="E648" s="59">
        <f>IF(E427-E426+E642-E641&gt;=0,E427-E426+E642-E641,0)</f>
        <v>708.78</v>
      </c>
      <c r="F648" s="44">
        <f t="shared" si="111"/>
        <v>23.599489906338547</v>
      </c>
    </row>
    <row r="649" spans="1:6" ht="24" x14ac:dyDescent="0.2">
      <c r="A649" s="62" t="s">
        <v>555</v>
      </c>
      <c r="B649" s="63" t="s">
        <v>1199</v>
      </c>
      <c r="C649" s="267" t="s">
        <v>1200</v>
      </c>
      <c r="D649" s="59">
        <f t="shared" ref="D649:E649" si="168">IF(D645+D647-D646-D648&gt;=0,D645+D647-D646-D648,0)</f>
        <v>0</v>
      </c>
      <c r="E649" s="59">
        <f t="shared" si="168"/>
        <v>0</v>
      </c>
      <c r="F649" s="44" t="str">
        <f t="shared" si="111"/>
        <v>-</v>
      </c>
    </row>
    <row r="650" spans="1:6" ht="24" x14ac:dyDescent="0.2">
      <c r="A650" s="62" t="s">
        <v>555</v>
      </c>
      <c r="B650" s="63" t="s">
        <v>1201</v>
      </c>
      <c r="C650" s="267" t="s">
        <v>1202</v>
      </c>
      <c r="D650" s="59">
        <f t="shared" ref="D650:E650" si="169">IF(D646+D648-D645-D647&gt;=0,D646+D648-D645-D647,0)</f>
        <v>3022.550000000022</v>
      </c>
      <c r="E650" s="59">
        <f t="shared" si="169"/>
        <v>16836.820000000036</v>
      </c>
      <c r="F650" s="44">
        <f t="shared" si="111"/>
        <v>557.04024747315714</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2" t="s">
        <v>1205</v>
      </c>
      <c r="B652" s="363"/>
      <c r="C652" s="170"/>
      <c r="D652" s="42"/>
      <c r="E652" s="42"/>
      <c r="F652" s="43"/>
    </row>
    <row r="653" spans="1:6" ht="12.75" customHeight="1" x14ac:dyDescent="0.2">
      <c r="A653" s="62">
        <v>11</v>
      </c>
      <c r="B653" s="63" t="s">
        <v>1206</v>
      </c>
      <c r="C653" s="267" t="s">
        <v>1207</v>
      </c>
      <c r="D653" s="193">
        <v>380.15</v>
      </c>
      <c r="E653" s="193">
        <v>622.54</v>
      </c>
      <c r="F653" s="44">
        <f t="shared" ref="F653:F740" si="170">IF(D653&lt;&gt;0,IF(E653/D653&gt;=100,"&gt;&gt;100",E653/D653*100),"-")</f>
        <v>163.7616730238064</v>
      </c>
    </row>
    <row r="654" spans="1:6" ht="12.75" customHeight="1" x14ac:dyDescent="0.2">
      <c r="A654" s="62" t="s">
        <v>1208</v>
      </c>
      <c r="B654" s="63" t="s">
        <v>1209</v>
      </c>
      <c r="C654" s="267" t="s">
        <v>1208</v>
      </c>
      <c r="D654" s="193">
        <v>144502.21</v>
      </c>
      <c r="E654" s="193">
        <v>161053.06</v>
      </c>
      <c r="F654" s="44">
        <f t="shared" si="170"/>
        <v>111.45370025828672</v>
      </c>
    </row>
    <row r="655" spans="1:6" ht="12.75" customHeight="1" x14ac:dyDescent="0.2">
      <c r="A655" s="62" t="s">
        <v>1210</v>
      </c>
      <c r="B655" s="63" t="s">
        <v>1211</v>
      </c>
      <c r="C655" s="267" t="s">
        <v>1210</v>
      </c>
      <c r="D655" s="193">
        <v>144250.42000000001</v>
      </c>
      <c r="E655" s="193">
        <v>161384.46</v>
      </c>
      <c r="F655" s="44">
        <f t="shared" si="170"/>
        <v>111.87798274694796</v>
      </c>
    </row>
    <row r="656" spans="1:6" ht="24" x14ac:dyDescent="0.2">
      <c r="A656" s="62">
        <v>11</v>
      </c>
      <c r="B656" s="63" t="s">
        <v>1212</v>
      </c>
      <c r="C656" s="267" t="s">
        <v>1213</v>
      </c>
      <c r="D656" s="59">
        <f t="shared" ref="D656:E656" si="171">+D653+D654-D655</f>
        <v>631.93999999997322</v>
      </c>
      <c r="E656" s="59">
        <f t="shared" si="171"/>
        <v>291.14000000001397</v>
      </c>
      <c r="F656" s="44">
        <f t="shared" si="170"/>
        <v>46.070829509134775</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10</v>
      </c>
      <c r="E658" s="273">
        <v>11</v>
      </c>
      <c r="F658" s="44">
        <f t="shared" si="170"/>
        <v>110.00000000000001</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8</v>
      </c>
      <c r="E660" s="273">
        <v>9</v>
      </c>
      <c r="F660" s="44">
        <f t="shared" si="170"/>
        <v>112.5</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552</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19773.509999999998</v>
      </c>
      <c r="E724" s="191">
        <v>22255.39</v>
      </c>
      <c r="F724" s="70">
        <f t="shared" si="170"/>
        <v>112.5515399137533</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858.2</v>
      </c>
      <c r="E734" s="191">
        <v>2266.58</v>
      </c>
      <c r="F734" s="70">
        <f t="shared" si="170"/>
        <v>264.10859939408061</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23.89</v>
      </c>
      <c r="E736" s="193">
        <v>199.1</v>
      </c>
      <c r="F736" s="44">
        <f t="shared" si="170"/>
        <v>833.4030975303474</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2043.38</v>
      </c>
      <c r="E738" s="193">
        <v>7840.7</v>
      </c>
      <c r="F738" s="44">
        <f t="shared" si="170"/>
        <v>383.7122806330687</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8" t="s">
        <v>1818</v>
      </c>
      <c r="B1010" s="359"/>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4" t="s">
        <v>26</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1838</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2109</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1205</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9" t="s">
        <v>2332</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3" t="s">
        <v>2585</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7" t="s">
        <v>2647</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1" t="s">
        <v>2647</v>
      </c>
      <c r="B1" s="376"/>
      <c r="C1" s="376"/>
      <c r="D1" s="376"/>
      <c r="E1" s="50" t="s">
        <v>2782</v>
      </c>
      <c r="F1" s="50"/>
      <c r="G1" s="50"/>
      <c r="H1" s="50"/>
      <c r="I1" s="50"/>
      <c r="J1" s="50"/>
      <c r="K1" s="50"/>
      <c r="L1" s="50"/>
      <c r="M1" s="50"/>
      <c r="N1" s="50"/>
      <c r="O1" s="50"/>
      <c r="P1" s="50"/>
    </row>
    <row r="2" spans="1:17" ht="37.5" customHeight="1" x14ac:dyDescent="0.2">
      <c r="A2" s="381" t="s">
        <v>2783</v>
      </c>
      <c r="B2" s="376"/>
      <c r="C2" s="376"/>
      <c r="D2" s="376"/>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2</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51888</v>
      </c>
      <c r="P3" s="50"/>
    </row>
    <row r="4" spans="1:17" ht="19.5" customHeight="1" x14ac:dyDescent="0.2">
      <c r="A4" s="382" t="s">
        <v>2787</v>
      </c>
      <c r="B4" s="383"/>
      <c r="C4" s="384"/>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2791</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2794</v>
      </c>
      <c r="B23" s="379"/>
      <c r="C23" s="380"/>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8" t="s">
        <v>26</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31</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8" t="s">
        <v>30</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3064</v>
      </c>
      <c r="B346" s="379"/>
      <c r="C346" s="380"/>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2025-03-11T06:54:08Z</cp:lastPrinted>
  <dcterms:created xsi:type="dcterms:W3CDTF">2022-04-01T05:14:30Z</dcterms:created>
  <dcterms:modified xsi:type="dcterms:W3CDTF">2025-10-09T13:11:05Z</dcterms:modified>
</cp:coreProperties>
</file>