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https://d.docs.live.net/b9f31a3229436342/Dokumenti/OPĆINA - OBRASCI/OBRASCI OPĆINA/2025/"/>
    </mc:Choice>
  </mc:AlternateContent>
  <xr:revisionPtr revIDLastSave="28" documentId="8_{E304B128-AD42-453D-9C55-75F15AF72DF3}" xr6:coauthVersionLast="47" xr6:coauthVersionMax="47" xr10:uidLastSave="{20DF7E13-5CB3-497C-B454-45DC603DF342}"/>
  <workbookProtection workbookAlgorithmName="SHA-512" workbookHashValue="4RhWZY2dNoCmrz9owHL67mD/W9zpWRCfVEbm33izCeyFAtxc39OZ5v2Ggc/gfFhE+FqozHU6DBPdQEOxOVm0qA==" workbookSaltValue="VI2eoMWHgQcQT63BIP9mrw==" workbookSpinCount="100000" lockStructure="1"/>
  <bookViews>
    <workbookView xWindow="240" yWindow="930" windowWidth="14325" windowHeight="14550" firstSheet="6"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E22" i="7" s="1"/>
  <c r="D23" i="7"/>
  <c r="C1556" i="1" s="1"/>
  <c r="E14" i="7"/>
  <c r="D14" i="7"/>
  <c r="E7" i="7"/>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C422" i="1" s="1"/>
  <c r="E426" i="4"/>
  <c r="D421" i="1" s="1"/>
  <c r="D426" i="4"/>
  <c r="F421" i="4"/>
  <c r="F420" i="4"/>
  <c r="F419" i="4"/>
  <c r="F416" i="4"/>
  <c r="F415" i="4"/>
  <c r="F414" i="4"/>
  <c r="F413" i="4"/>
  <c r="E412" i="4"/>
  <c r="D407" i="1" s="1"/>
  <c r="D412" i="4"/>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9" i="4" s="1"/>
  <c r="F128" i="4"/>
  <c r="F127" i="4"/>
  <c r="E126" i="4"/>
  <c r="D126" i="4"/>
  <c r="F126" i="4" s="1"/>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154" i="4" l="1"/>
  <c r="D6" i="8"/>
  <c r="C1583" i="1" s="1"/>
  <c r="H1583" i="1" s="1"/>
  <c r="F412" i="4"/>
  <c r="F379" i="4"/>
  <c r="F322" i="4"/>
  <c r="F426" i="4"/>
  <c r="F178" i="4"/>
  <c r="F170" i="4"/>
  <c r="F160" i="4"/>
  <c r="F112" i="4"/>
  <c r="F91" i="4"/>
  <c r="F83" i="4"/>
  <c r="F58" i="4"/>
  <c r="C569" i="1"/>
  <c r="E6" i="7"/>
  <c r="D571" i="4"/>
  <c r="C1435" i="1"/>
  <c r="C1215" i="1"/>
  <c r="C1471" i="1"/>
  <c r="C1418" i="1"/>
  <c r="D601" i="1"/>
  <c r="H601" i="1" s="1"/>
  <c r="C137" i="1"/>
  <c r="C474" i="1"/>
  <c r="H474" i="1" s="1"/>
  <c r="F298" i="9"/>
  <c r="E203" i="5"/>
  <c r="H338" i="9" s="1"/>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D160" i="1" s="1"/>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G246" i="1" l="1"/>
  <c r="F431" i="4"/>
  <c r="E177" i="5"/>
  <c r="G137" i="1"/>
  <c r="E7" i="5"/>
  <c r="G474" i="1"/>
  <c r="D1207" i="1"/>
  <c r="H137" i="1"/>
  <c r="H431" i="1"/>
  <c r="G4" i="1"/>
  <c r="G601" i="1"/>
  <c r="F178" i="5"/>
  <c r="H421" i="1"/>
  <c r="G40" i="1"/>
  <c r="H336" i="1"/>
  <c r="C1207" i="1"/>
  <c r="H1207" i="1" s="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F360" i="4" l="1"/>
  <c r="F308" i="4"/>
  <c r="E417" i="4"/>
  <c r="D412" i="1" s="1"/>
  <c r="G343" i="9"/>
  <c r="E343" i="9" s="1"/>
  <c r="B343" i="9" s="1"/>
  <c r="G342" i="9"/>
  <c r="E342" i="9" s="1"/>
  <c r="B342" i="9" s="1"/>
  <c r="H32" i="3"/>
  <c r="K1480" i="9"/>
  <c r="C1621" i="1"/>
  <c r="G1621" i="1" s="1"/>
  <c r="C1538" i="1"/>
  <c r="G1538" i="1" s="1"/>
  <c r="G1571" i="1"/>
  <c r="H1571" i="1"/>
  <c r="F6" i="4"/>
  <c r="G1140" i="1"/>
  <c r="G485" i="1"/>
  <c r="D417" i="4"/>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F417" i="4"/>
  <c r="C413" i="1"/>
  <c r="H413" i="1" s="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G413" i="1" l="1"/>
  <c r="F301" i="4"/>
  <c r="N3" i="9"/>
  <c r="F300" i="4"/>
  <c r="G412" i="1"/>
  <c r="D424" i="4"/>
  <c r="K3" i="9"/>
  <c r="F643" i="4"/>
  <c r="G417" i="1"/>
  <c r="C297" i="1"/>
  <c r="I24" i="3"/>
  <c r="D1255" i="1"/>
  <c r="E176" i="5"/>
  <c r="G1259" i="1"/>
  <c r="F423" i="4"/>
  <c r="D425" i="4"/>
  <c r="C418" i="1"/>
  <c r="D644" i="4"/>
  <c r="C638" i="1" s="1"/>
  <c r="H295" i="1"/>
  <c r="G295" i="1"/>
  <c r="G296" i="1"/>
  <c r="E425" i="4"/>
  <c r="D420" i="1" s="1"/>
  <c r="E644" i="4"/>
  <c r="D418" i="1"/>
  <c r="E424" i="4"/>
  <c r="D419" i="1" s="1"/>
  <c r="G1011" i="1"/>
  <c r="H1011" i="1"/>
  <c r="H637" i="1"/>
  <c r="G637" i="1"/>
  <c r="H634" i="1"/>
  <c r="G634" i="1"/>
  <c r="H633" i="1"/>
  <c r="G633" i="1"/>
  <c r="F425" i="4" l="1"/>
  <c r="G306" i="9"/>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G297" i="9"/>
  <c r="E297" i="9" s="1"/>
  <c r="B297" i="9" s="1"/>
  <c r="I18" i="3"/>
  <c r="D643" i="1"/>
  <c r="G643" i="1" s="1"/>
  <c r="H7" i="3" l="1"/>
  <c r="J3" i="9" s="1"/>
  <c r="H22" i="9" s="1"/>
  <c r="E334" i="9"/>
  <c r="H643" i="1"/>
  <c r="G644" i="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<sst xmlns="http://schemas.openxmlformats.org/spreadsheetml/2006/main" count="4712" uniqueCount="3650">
  <si>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</si>
  <si>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</si>
  <si>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</si>
  <si>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</si>
  <si>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</si>
  <si>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</si>
  <si>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</si>
  <si>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</si>
  <si>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</si>
  <si>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</si>
  <si>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</si>
  <si>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</si>
  <si>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</si>
  <si>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</si>
  <si>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</si>
  <si>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</si>
  <si>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</si>
  <si>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</si>
  <si>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</si>
  <si>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</si>
  <si>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</si>
  <si>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</si>
  <si>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</si>
  <si>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</si>
  <si>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</si>
  <si>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</si>
  <si>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</si>
  <si>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</si>
  <si>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</si>
  <si>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</si>
  <si>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</si>
  <si>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</si>
  <si>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</si>
  <si>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</si>
  <si>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</si>
  <si>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</si>
  <si>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</si>
  <si>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</si>
  <si>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</si>
  <si>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</si>
  <si>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</si>
  <si>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</si>
  <si>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</si>
  <si>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</si>
  <si>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</si>
  <si>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</si>
  <si>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</si>
  <si>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</si>
  <si>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</si>
  <si>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</si>
  <si>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</si>
  <si>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</si>
  <si>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</si>
  <si>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</si>
  <si>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</si>
  <si>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</si>
  <si>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</si>
  <si>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</si>
  <si>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</si>
  <si>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</si>
  <si>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</si>
  <si>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</si>
  <si>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</si>
  <si>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</si>
  <si>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</si>
  <si>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</si>
  <si>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</si>
  <si>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</si>
  <si>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</si>
  <si>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</si>
  <si>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</si>
  <si>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</si>
  <si>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</si>
  <si>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</si>
  <si>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</si>
  <si>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</si>
  <si>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</si>
  <si>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</si>
  <si>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</si>
  <si>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</si>
  <si>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</si>
  <si>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</si>
  <si>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</si>
  <si>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</si>
  <si>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</si>
  <si>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</si>
  <si>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</si>
  <si>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</si>
  <si>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</si>
  <si>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</si>
  <si>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</si>
  <si>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</si>
  <si>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</si>
  <si>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</si>
  <si>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</si>
  <si>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</si>
  <si>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</si>
  <si>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</si>
  <si>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</si>
  <si>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</si>
  <si>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</si>
  <si>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</si>
  <si>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</si>
  <si>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</si>
  <si>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</si>
  <si>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</si>
  <si>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</si>
  <si>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</si>
  <si>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</si>
  <si>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</si>
  <si>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</si>
  <si>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</si>
  <si>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</si>
  <si>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</si>
  <si>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</si>
  <si>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</si>
  <si>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</si>
  <si>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</si>
  <si>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</si>
  <si>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</si>
  <si>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</si>
  <si>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</si>
  <si>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</si>
  <si>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</si>
  <si>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</si>
  <si>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</si>
  <si>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</si>
  <si>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</si>
  <si>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</si>
  <si>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</si>
  <si>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</si>
  <si>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</si>
  <si>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</si>
  <si>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</si>
  <si>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</si>
  <si>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</si>
  <si>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</si>
  <si>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</si>
  <si>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</si>
  <si>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</si>
  <si>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</si>
  <si>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</si>
  <si>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</si>
  <si>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</si>
  <si>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</si>
  <si>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</si>
  <si>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</si>
  <si>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</si>
  <si>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</si>
  <si>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</si>
  <si>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</si>
  <si>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</si>
  <si>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</si>
  <si>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</si>
  <si>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</si>
  <si>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</si>
  <si>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</si>
  <si>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</si>
  <si>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</si>
  <si>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</si>
  <si>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</si>
  <si>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</si>
  <si>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</si>
  <si>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</si>
  <si>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</si>
  <si>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</si>
  <si>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</si>
  <si>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</si>
  <si>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</si>
  <si>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</si>
  <si>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</si>
  <si>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</si>
  <si>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</si>
  <si>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</si>
  <si>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</si>
  <si>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</si>
  <si>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</si>
  <si>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</si>
  <si>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</si>
  <si>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</si>
  <si>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</si>
  <si>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</si>
  <si>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</si>
  <si>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</si>
  <si>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</si>
  <si>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</si>
  <si>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</si>
  <si>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</si>
  <si>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</si>
  <si>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</si>
  <si>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</si>
  <si>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</si>
  <si>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</si>
  <si>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</si>
  <si>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</si>
  <si>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</si>
  <si>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</si>
  <si>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</si>
  <si>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</si>
  <si>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</si>
  <si>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</si>
  <si>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</si>
  <si>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</si>
  <si>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</si>
  <si>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</si>
  <si>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</si>
  <si>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</si>
  <si>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</si>
  <si>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</si>
  <si>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</si>
  <si>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</si>
  <si>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</si>
  <si>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</si>
  <si>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</si>
  <si>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</si>
  <si>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</si>
  <si>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</si>
  <si>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</si>
  <si>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</si>
  <si>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</si>
  <si>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</si>
  <si>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</si>
  <si>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</si>
  <si>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</si>
  <si>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</si>
  <si>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</si>
  <si>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</si>
  <si>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</si>
  <si>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</si>
  <si>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</si>
  <si>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</si>
  <si>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</si>
  <si>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</si>
  <si>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</si>
  <si>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</si>
  <si>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</si>
  <si>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</si>
  <si>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</si>
  <si>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</si>
  <si>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</si>
  <si>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</si>
  <si>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</si>
  <si>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</si>
  <si>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</si>
  <si>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</si>
  <si>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</si>
  <si>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</si>
  <si>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</si>
  <si>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</si>
  <si>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</si>
  <si>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</si>
  <si>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</si>
  <si>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</si>
  <si>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</si>
  <si>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</si>
  <si>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</si>
  <si>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</si>
  <si>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</si>
  <si>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</si>
  <si>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</si>
  <si>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</si>
  <si>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</si>
  <si>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</si>
  <si>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</si>
  <si>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</si>
  <si>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</si>
  <si>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</si>
  <si>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</si>
  <si>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</si>
  <si>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</si>
  <si>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</si>
  <si>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</si>
  <si>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</si>
  <si>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</si>
  <si>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</si>
  <si>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</si>
  <si>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</si>
  <si>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</si>
  <si>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</si>
  <si>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</si>
  <si>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</si>
  <si>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</si>
  <si>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</si>
  <si>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</si>
  <si>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</si>
  <si>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</si>
  <si>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</si>
  <si>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</si>
  <si>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</si>
  <si>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</si>
  <si>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</si>
  <si>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</si>
  <si>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</si>
  <si>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</si>
  <si>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</si>
  <si>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</si>
  <si>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</si>
  <si>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</si>
  <si>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</si>
  <si>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</si>
  <si>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</si>
  <si>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</si>
  <si>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</si>
  <si>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</si>
  <si>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</si>
  <si>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</si>
  <si>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</si>
  <si>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</si>
  <si>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</si>
  <si>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</si>
  <si>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</si>
  <si>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</si>
  <si>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</si>
  <si>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</si>
  <si>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</si>
  <si>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</si>
  <si>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</si>
  <si>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</si>
  <si>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</si>
  <si>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</si>
  <si>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</si>
  <si>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</si>
  <si>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</si>
  <si>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</si>
  <si>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</si>
  <si>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</si>
  <si>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</si>
  <si>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</si>
  <si>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</si>
  <si>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</si>
  <si>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</si>
  <si>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</si>
  <si>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</si>
  <si>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</si>
  <si>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</si>
  <si>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</si>
  <si>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</si>
  <si>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</si>
  <si>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</si>
  <si>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</si>
  <si>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</si>
  <si>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</si>
  <si>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</si>
  <si>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</si>
  <si>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</si>
  <si>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</si>
  <si>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</si>
  <si>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</si>
  <si>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</si>
  <si>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</si>
  <si>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</si>
  <si>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</si>
  <si>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</si>
  <si>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</si>
  <si>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</si>
  <si>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</si>
  <si>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</si>
  <si>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</si>
  <si>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</si>
  <si>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</si>
  <si>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</si>
  <si>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</si>
  <si>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</si>
  <si>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</si>
  <si>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</si>
  <si>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</si>
  <si>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</si>
  <si>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</si>
  <si>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</si>
  <si>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</si>
  <si>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</si>
  <si>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</si>
  <si>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</si>
  <si>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</si>
  <si>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</si>
  <si>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</si>
  <si>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</si>
  <si>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</si>
  <si>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</si>
  <si>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</si>
  <si>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</si>
  <si>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</si>
  <si>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</si>
  <si>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</si>
  <si>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</si>
  <si>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</si>
  <si>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</si>
  <si>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</si>
  <si>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</si>
  <si>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</si>
  <si>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</si>
  <si>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</si>
  <si>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</si>
  <si>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</si>
  <si>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</si>
  <si>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</si>
  <si>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</si>
  <si>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</si>
  <si>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</si>
  <si>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</si>
  <si>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</si>
  <si>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</si>
  <si>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</si>
  <si>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</si>
  <si>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</si>
  <si>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</si>
  <si>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</si>
  <si>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</si>
  <si>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</si>
  <si>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</si>
  <si>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</si>
  <si>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</si>
  <si>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</si>
  <si>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</si>
  <si>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</si>
  <si>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</si>
  <si>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</si>
  <si>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</si>
  <si>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</si>
  <si>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</si>
  <si>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</si>
  <si>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</si>
  <si>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</si>
  <si>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</si>
  <si>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</si>
  <si>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</si>
  <si>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</si>
  <si>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</si>
  <si>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</si>
  <si>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</si>
  <si>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</si>
  <si>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</si>
  <si>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</si>
  <si>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</si>
  <si>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</si>
  <si>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</si>
  <si>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</si>
  <si>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</si>
  <si>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</si>
  <si>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</si>
  <si>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</si>
  <si>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</si>
  <si>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</si>
  <si>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</si>
  <si>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</si>
  <si>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</si>
  <si>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</si>
  <si>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</si>
  <si>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</si>
  <si>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</si>
  <si>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</si>
  <si>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</si>
  <si>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</si>
  <si>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</si>
  <si>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</si>
  <si>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</si>
  <si>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</si>
  <si>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</si>
  <si>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</si>
  <si>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</si>
  <si>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</si>
  <si>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</si>
  <si>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</si>
  <si>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</si>
  <si>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</si>
  <si>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</si>
  <si>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</si>
  <si>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</si>
  <si>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</si>
  <si>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</si>
  <si>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</si>
  <si>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</si>
  <si>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</si>
  <si>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</si>
  <si>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</si>
  <si>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</si>
  <si>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</si>
  <si>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</si>
  <si>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</si>
  <si>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</si>
  <si>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</si>
  <si>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</si>
  <si>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</si>
  <si>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</si>
  <si>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</si>
  <si>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</si>
  <si>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</si>
  <si>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</si>
  <si>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</si>
  <si>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</si>
  <si>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</si>
  <si>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</si>
  <si>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</si>
  <si>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</si>
  <si>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</si>
  <si>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</si>
  <si>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</si>
  <si>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</si>
  <si>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</si>
  <si>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</si>
  <si>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</si>
  <si>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</si>
  <si>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</si>
  <si>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</si>
  <si>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</si>
  <si>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</si>
  <si>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</si>
  <si>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</si>
  <si>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</si>
  <si>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</si>
  <si>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</si>
  <si>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</si>
  <si>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</si>
  <si>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</si>
  <si>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</si>
  <si>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</si>
  <si>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</si>
  <si>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</si>
  <si>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</si>
  <si>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</si>
  <si>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</si>
  <si>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</si>
  <si>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</si>
  <si>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</si>
  <si>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</si>
  <si>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</si>
  <si>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</si>
  <si>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</si>
  <si>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</si>
  <si>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</si>
  <si>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</si>
  <si>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</si>
  <si>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</si>
  <si>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</si>
  <si>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</si>
  <si>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</si>
  <si>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</si>
  <si>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</si>
  <si>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</si>
  <si>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</si>
  <si>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</si>
  <si>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</si>
  <si>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</si>
  <si>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</si>
  <si>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</si>
  <si>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</si>
  <si>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</si>
  <si>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</si>
  <si>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</si>
  <si>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</si>
  <si>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</si>
  <si>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</si>
  <si>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</si>
  <si>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</si>
  <si>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</si>
  <si>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</si>
  <si>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</si>
  <si>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</si>
  <si>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</si>
  <si>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</si>
  <si>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</si>
  <si>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</si>
  <si>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</si>
  <si>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</si>
  <si>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</si>
  <si>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</si>
  <si>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</si>
  <si>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</si>
  <si>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</si>
  <si>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</si>
  <si>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</si>
  <si>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</si>
  <si>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</si>
  <si>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</si>
  <si>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</si>
  <si>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</si>
  <si>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</si>
  <si>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</si>
  <si>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</si>
  <si>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</si>
  <si>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</si>
  <si>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</si>
  <si>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</si>
  <si>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</si>
  <si>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</si>
  <si>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</si>
  <si>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</si>
  <si>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</si>
  <si>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</si>
  <si>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</si>
  <si>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</si>
  <si>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</si>
  <si>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</si>
  <si>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</si>
  <si>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</si>
  <si>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</si>
  <si>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</si>
  <si>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</si>
  <si>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</si>
  <si>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</si>
  <si>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</si>
  <si>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</si>
  <si>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</si>
  <si>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</si>
  <si>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</si>
  <si>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</si>
  <si>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</si>
  <si>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</si>
  <si>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</si>
  <si>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</si>
  <si>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</si>
  <si>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</si>
  <si>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</si>
  <si>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</si>
  <si>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</si>
  <si>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</si>
  <si>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</si>
  <si>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</si>
  <si>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</si>
  <si>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</si>
  <si>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</si>
  <si>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</si>
  <si>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</si>
  <si>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</si>
  <si>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</si>
  <si>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</si>
  <si>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</si>
  <si>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</si>
  <si>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</si>
  <si>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</si>
  <si>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</si>
  <si>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</si>
  <si>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</si>
  <si>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</si>
  <si>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</si>
  <si>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</si>
  <si>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</si>
  <si>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</si>
  <si>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</si>
  <si>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</si>
  <si>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</si>
  <si>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</si>
  <si>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</si>
  <si>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</si>
  <si>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</si>
  <si>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</si>
  <si>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</si>
  <si>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</si>
  <si>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</si>
  <si>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</si>
  <si>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</si>
  <si>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</si>
  <si>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</si>
  <si>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</si>
  <si>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</si>
  <si>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</si>
  <si>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</si>
  <si>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</si>
  <si>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</si>
  <si>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</si>
  <si>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</si>
  <si>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</si>
  <si>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</si>
  <si>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</si>
  <si>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</si>
  <si>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</si>
  <si>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</si>
  <si>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</si>
  <si>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</si>
  <si>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</si>
  <si>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</si>
  <si>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</si>
  <si>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</si>
  <si>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</si>
  <si>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</si>
  <si>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</si>
  <si>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</si>
  <si>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</si>
  <si>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</si>
  <si>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</si>
  <si>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</si>
  <si>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</si>
  <si>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</si>
  <si>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</si>
  <si>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</si>
  <si>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</si>
  <si>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</si>
  <si>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</si>
  <si>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</si>
  <si>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</si>
  <si>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</si>
  <si>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</si>
  <si>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</si>
  <si>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</si>
  <si>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</si>
  <si>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</si>
  <si>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</si>
  <si>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</si>
  <si>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</si>
  <si>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</si>
  <si>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</si>
  <si>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</si>
  <si>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</si>
  <si>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</si>
  <si>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</si>
  <si>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</si>
  <si>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</si>
  <si>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</si>
  <si>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</si>
  <si>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</si>
  <si>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</si>
  <si>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</si>
  <si>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</si>
  <si>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</si>
  <si>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</si>
  <si>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</si>
  <si>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</si>
  <si>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</si>
  <si>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</si>
  <si>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</si>
  <si>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</si>
  <si>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</si>
  <si>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</si>
  <si>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</si>
  <si>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</si>
  <si>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</si>
  <si>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</si>
  <si>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</si>
  <si>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</si>
  <si>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</si>
  <si>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</si>
  <si>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</si>
  <si>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</si>
  <si>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</si>
  <si>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</si>
  <si>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</si>
  <si>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</si>
  <si>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</si>
  <si>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</si>
  <si>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</si>
  <si>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</si>
  <si>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</si>
  <si>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</si>
  <si>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</si>
  <si>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</si>
  <si>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</si>
  <si>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</si>
  <si>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</si>
  <si>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</si>
  <si>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</si>
  <si>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</si>
  <si>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</si>
  <si>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</si>
  <si>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</si>
  <si>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</si>
  <si>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</si>
  <si>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</si>
  <si>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</si>
  <si>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</si>
  <si>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</si>
  <si>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</si>
  <si>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</si>
  <si>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</si>
  <si>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</si>
  <si>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</si>
  <si>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</si>
  <si>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</si>
  <si>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</si>
  <si>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</si>
  <si>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</si>
  <si>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</si>
  <si>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</si>
  <si>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</si>
  <si>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</si>
  <si>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</si>
  <si>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</si>
  <si>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</si>
  <si>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</si>
  <si>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</si>
  <si>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</si>
  <si>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</si>
  <si>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</si>
  <si>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</si>
  <si>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</si>
  <si>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</si>
  <si>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</si>
  <si>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</si>
  <si>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</si>
  <si>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</si>
  <si>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</si>
  <si>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</si>
  <si>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</si>
  <si>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</si>
  <si>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</si>
  <si>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</si>
  <si>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</si>
  <si>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</si>
  <si>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</si>
  <si>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</si>
  <si>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</si>
  <si>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</si>
  <si>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</si>
  <si>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</si>
  <si>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</si>
  <si>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</si>
  <si>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</si>
  <si>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</si>
  <si>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</si>
  <si>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</si>
  <si>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</si>
  <si>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</si>
  <si>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</si>
  <si>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</si>
  <si>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</si>
  <si>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</si>
  <si>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</si>
  <si>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</si>
  <si>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</si>
  <si>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</si>
  <si>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</si>
  <si>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</si>
  <si>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</si>
  <si>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</si>
  <si>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</si>
  <si>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</si>
  <si>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</si>
  <si>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</si>
  <si>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</si>
  <si>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</si>
  <si>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</si>
  <si>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</si>
  <si>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</si>
  <si>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</si>
  <si>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</si>
  <si>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</si>
  <si>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</si>
  <si>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</si>
  <si>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</si>
  <si>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</si>
  <si>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</si>
  <si>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</si>
  <si>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</si>
  <si>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</si>
  <si>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</si>
  <si>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</si>
  <si>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</si>
  <si>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</si>
  <si>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</si>
  <si>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</si>
  <si>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</si>
  <si>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</si>
  <si>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</si>
  <si>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</si>
  <si>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</si>
  <si>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</si>
  <si>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</si>
  <si>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</si>
  <si>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</si>
  <si>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</si>
  <si>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</si>
  <si>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</si>
  <si>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</si>
  <si>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</si>
  <si>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</si>
  <si>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</si>
  <si>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</si>
  <si>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</si>
  <si>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</si>
  <si>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</si>
  <si>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</si>
  <si>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</si>
  <si>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</si>
  <si>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</si>
  <si>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</si>
  <si>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</si>
  <si>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</si>
  <si>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</si>
  <si>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</si>
  <si>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</si>
  <si>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</si>
  <si>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</si>
  <si>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</si>
  <si>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</si>
  <si>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</si>
  <si>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</si>
  <si>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</si>
  <si>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</si>
  <si>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</si>
  <si>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</si>
  <si>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</si>
  <si>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</si>
  <si>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</si>
  <si>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</si>
  <si>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</si>
  <si>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</si>
  <si>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</si>
  <si>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</si>
  <si>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</si>
  <si>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</si>
  <si>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</si>
  <si>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</si>
  <si>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</si>
  <si>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</si>
  <si>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</si>
  <si>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</si>
  <si>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</si>
  <si>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</si>
  <si>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</si>
  <si>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</si>
  <si>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</si>
  <si>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</si>
  <si>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</si>
  <si>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</si>
  <si>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</si>
  <si>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</si>
  <si>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</si>
  <si>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</si>
  <si>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</si>
  <si>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</si>
  <si>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</si>
  <si>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</si>
  <si>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</si>
  <si>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</si>
  <si>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</si>
  <si>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</si>
  <si>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</si>
  <si>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</si>
  <si>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</si>
  <si>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</si>
  <si>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</si>
  <si>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</si>
  <si>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</si>
  <si>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</si>
  <si>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</si>
  <si>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</si>
  <si>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</si>
  <si>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</si>
  <si>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</si>
  <si>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</si>
  <si>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</si>
  <si>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</si>
  <si>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</si>
  <si>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</si>
  <si>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</si>
  <si>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</si>
  <si>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</si>
  <si>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</si>
  <si>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</si>
  <si>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</si>
  <si>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</si>
  <si>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</si>
  <si>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</si>
  <si>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</si>
  <si>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</si>
  <si>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</si>
  <si>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</si>
  <si>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</si>
  <si>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</si>
  <si>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</si>
  <si>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</si>
  <si>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</si>
  <si>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</si>
  <si>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</si>
  <si>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</si>
  <si>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</si>
  <si>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</si>
  <si>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</si>
  <si>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</si>
  <si>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</si>
  <si>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</si>
  <si>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</si>
  <si>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</si>
  <si>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</si>
  <si>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</si>
  <si>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</si>
  <si>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</si>
  <si>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</si>
  <si>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</si>
  <si>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</si>
  <si>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</si>
  <si>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</si>
  <si>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</si>
  <si>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</si>
  <si>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</si>
  <si>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</si>
  <si>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</si>
  <si>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</si>
  <si>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</si>
  <si>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</si>
  <si>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</si>
  <si>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</si>
  <si>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</si>
  <si>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</si>
  <si>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</si>
  <si>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</si>
  <si>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</si>
  <si>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</si>
  <si>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</si>
  <si>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</si>
  <si>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</si>
  <si>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</si>
  <si>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</si>
  <si>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</si>
  <si>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</si>
  <si>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</si>
  <si>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</si>
  <si>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</si>
  <si>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</si>
  <si>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</si>
  <si>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</si>
  <si>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</si>
  <si>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</si>
  <si>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</si>
  <si>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</si>
  <si>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</si>
  <si>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</si>
  <si>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</si>
  <si>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</si>
  <si>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</si>
  <si>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</si>
  <si>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</si>
  <si>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</si>
  <si>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</si>
  <si>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</si>
  <si>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</si>
  <si>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</si>
  <si>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</si>
  <si>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</si>
  <si>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</si>
  <si>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</si>
  <si>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</si>
  <si>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</si>
  <si>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</si>
  <si>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</si>
  <si>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</si>
  <si>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</si>
  <si>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</si>
  <si>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</si>
  <si>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</si>
  <si>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</si>
  <si>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</si>
  <si>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</si>
  <si>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</si>
  <si>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</si>
  <si>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</si>
  <si>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</si>
  <si>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</si>
  <si>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</si>
  <si>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</si>
  <si>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</si>
  <si>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</si>
  <si>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</si>
  <si>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</si>
  <si>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</si>
  <si>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</si>
  <si>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</si>
  <si>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</si>
  <si>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</si>
  <si>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</si>
  <si>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</si>
  <si>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</si>
  <si>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</si>
  <si>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</si>
  <si>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</si>
  <si>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</si>
  <si>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</si>
  <si>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</si>
  <si>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</si>
  <si>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</si>
  <si>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</si>
  <si>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</si>
  <si>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</si>
  <si>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</si>
  <si>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</si>
  <si>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</si>
  <si>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</si>
  <si>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</si>
  <si>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</si>
  <si>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</si>
  <si>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</si>
  <si>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</si>
  <si>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</si>
  <si>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</si>
  <si>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</si>
  <si>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</si>
  <si>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</si>
  <si>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</si>
  <si>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</si>
  <si>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</si>
  <si>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</si>
  <si>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</si>
  <si>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</si>
  <si>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</si>
  <si>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</si>
  <si>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</si>
  <si>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</si>
  <si>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</si>
  <si>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</si>
  <si>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</si>
  <si>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</si>
  <si>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</si>
  <si>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</si>
  <si>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</si>
  <si>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</si>
  <si>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</si>
  <si>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</si>
  <si>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</si>
  <si>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</si>
  <si>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</si>
  <si>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</si>
  <si>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</si>
  <si>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</si>
  <si>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</si>
  <si>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</si>
  <si>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</si>
  <si>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</si>
  <si>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</si>
  <si>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</si>
  <si>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</si>
  <si>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</si>
  <si>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</si>
  <si>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</si>
  <si>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</si>
  <si>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</si>
  <si>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</si>
  <si>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</si>
  <si>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</si>
  <si>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</si>
  <si>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</si>
  <si>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</si>
  <si>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</si>
  <si>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</si>
  <si>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</si>
  <si>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</si>
  <si>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</si>
  <si>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</si>
  <si>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</si>
  <si>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</si>
  <si>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</si>
  <si>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</si>
  <si>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</si>
  <si>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</si>
  <si>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</si>
  <si>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</si>
  <si>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</si>
  <si>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</si>
  <si>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</si>
  <si>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</si>
  <si>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</si>
  <si>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</si>
  <si>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</si>
  <si>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</si>
  <si>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</si>
  <si>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</si>
  <si>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</si>
  <si>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</si>
  <si>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</si>
  <si>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</si>
  <si>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</si>
  <si>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</si>
  <si>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</si>
  <si>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</si>
  <si>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</si>
  <si>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</si>
  <si>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</si>
  <si>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</si>
  <si>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</si>
  <si>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</si>
  <si>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</si>
  <si>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</si>
  <si>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</si>
  <si>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</si>
  <si>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</si>
  <si>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</si>
  <si>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</si>
  <si>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</si>
  <si>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</si>
  <si>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</si>
  <si>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</si>
  <si>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</si>
  <si>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</si>
  <si>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</si>
  <si>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</si>
  <si>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</si>
  <si>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</si>
  <si>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</si>
  <si>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</si>
  <si>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</si>
  <si>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</si>
  <si>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</si>
  <si>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</si>
  <si>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</si>
  <si>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</si>
  <si>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</si>
  <si>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</si>
  <si>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</si>
  <si>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</si>
  <si>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</si>
  <si>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</si>
  <si>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</si>
  <si>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</si>
  <si>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</si>
  <si>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</si>
  <si>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</si>
  <si>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</si>
  <si>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</si>
  <si>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</si>
  <si>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</si>
  <si>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</si>
  <si>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</si>
  <si>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</si>
  <si>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</si>
  <si>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</si>
  <si>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</si>
  <si>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</si>
  <si>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</si>
  <si>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</si>
  <si>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</si>
  <si>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</si>
  <si>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</si>
  <si>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</si>
  <si>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</si>
  <si>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</si>
  <si>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</si>
  <si>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</si>
  <si>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</si>
  <si>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</si>
  <si>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</si>
  <si>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</si>
  <si>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</si>
  <si>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</si>
  <si>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</si>
  <si>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</si>
  <si>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</si>
  <si>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</si>
  <si>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</si>
  <si>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</si>
  <si>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</si>
  <si>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</si>
  <si>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</si>
  <si>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</si>
  <si>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</si>
  <si>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</si>
  <si>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</si>
  <si>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</si>
  <si>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</si>
  <si>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</si>
  <si>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</si>
  <si>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</si>
  <si>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</si>
  <si>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</si>
  <si>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</si>
  <si>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</si>
  <si>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</si>
  <si>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</si>
  <si>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</si>
  <si>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</si>
  <si>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</si>
  <si>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</si>
  <si>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</si>
  <si>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</si>
  <si>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</si>
  <si>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</si>
  <si>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</si>
  <si>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</si>
  <si>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</si>
  <si>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</si>
  <si>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</si>
  <si>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</si>
  <si>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</si>
  <si>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</si>
  <si>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</si>
  <si>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</si>
  <si>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</si>
  <si>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</si>
  <si>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</si>
  <si>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</si>
  <si>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</si>
  <si>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</si>
  <si>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</si>
  <si>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</si>
  <si>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</si>
  <si>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</si>
  <si>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</si>
  <si>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</si>
  <si>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</si>
  <si>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</si>
  <si>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</si>
  <si>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</si>
  <si>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</si>
  <si>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</si>
  <si>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</si>
  <si>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</si>
  <si>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</si>
  <si>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</si>
  <si>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</si>
  <si>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</si>
  <si>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</si>
  <si>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</si>
  <si>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</si>
  <si>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</si>
  <si>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</si>
  <si>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</si>
  <si>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</si>
  <si>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</si>
  <si>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</si>
  <si>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</si>
  <si>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</si>
  <si>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</si>
  <si>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</si>
  <si>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</si>
  <si>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</si>
  <si>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</si>
  <si>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</si>
  <si>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</si>
  <si>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</si>
  <si>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</si>
  <si>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</si>
  <si>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</si>
  <si>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</si>
  <si>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</si>
  <si>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</si>
  <si>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</si>
  <si>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</si>
  <si>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</si>
  <si>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</si>
  <si>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</si>
  <si>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</si>
  <si>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</si>
  <si>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</si>
  <si>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</si>
  <si>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</si>
  <si>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</si>
  <si>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</si>
  <si>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</si>
  <si>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</si>
  <si>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</si>
  <si>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</si>
  <si>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</si>
  <si>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</si>
  <si>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</si>
  <si>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</si>
  <si>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</si>
  <si>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</si>
  <si>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</si>
  <si>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</si>
  <si>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</si>
  <si>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</si>
  <si>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</si>
  <si>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</si>
  <si>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</si>
  <si>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</si>
  <si>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</si>
  <si>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</si>
  <si>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</si>
  <si>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</si>
  <si>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</si>
  <si>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</si>
  <si>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</si>
  <si>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</si>
  <si>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</si>
  <si>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</si>
  <si>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</si>
  <si>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</si>
  <si>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</si>
  <si>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</si>
  <si>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</si>
  <si>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</si>
  <si>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</si>
  <si>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</si>
  <si>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</si>
  <si>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</si>
  <si>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</si>
  <si>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</si>
  <si>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</si>
  <si>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</si>
  <si>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</si>
  <si>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</si>
  <si>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</si>
  <si>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</si>
  <si>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</si>
  <si>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</si>
  <si>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</si>
  <si>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</si>
  <si>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</si>
  <si>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</si>
  <si>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</si>
  <si>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</si>
  <si>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</si>
  <si>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</si>
  <si>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</si>
  <si>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</si>
  <si>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</si>
  <si>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</si>
  <si>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</si>
  <si>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</si>
  <si>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</si>
  <si>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</si>
  <si>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</si>
  <si>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</si>
  <si>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</si>
  <si>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</si>
  <si>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</si>
  <si>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</si>
  <si>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</si>
  <si>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</si>
  <si>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</si>
  <si>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</si>
  <si>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</si>
  <si>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</si>
  <si>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</si>
  <si>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</si>
  <si>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</si>
  <si>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</si>
  <si>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</si>
  <si>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</si>
  <si>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</si>
  <si>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</si>
  <si>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</si>
  <si>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</si>
  <si>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</si>
  <si>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</si>
  <si>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</si>
  <si>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</si>
  <si>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</si>
  <si>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</si>
  <si>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</si>
  <si>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</si>
  <si>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</si>
  <si>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</si>
  <si>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</si>
  <si>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</si>
  <si>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</si>
  <si>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</si>
  <si>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</si>
  <si>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</si>
  <si>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</si>
  <si>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</si>
  <si>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</si>
  <si>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</si>
  <si>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</si>
  <si>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</si>
  <si>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</si>
  <si>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</si>
  <si>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</si>
  <si>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</si>
  <si>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</si>
  <si>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</si>
  <si>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</si>
  <si>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</si>
  <si>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</si>
  <si>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</si>
  <si>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</si>
  <si>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</si>
  <si>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</si>
  <si>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</si>
  <si>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</si>
  <si>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</si>
  <si>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</si>
  <si>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</si>
  <si>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</si>
  <si>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</si>
  <si>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</si>
  <si>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</si>
  <si>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</si>
  <si>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</si>
  <si>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</si>
  <si>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</si>
  <si>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</si>
  <si>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</si>
  <si>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</si>
  <si>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</si>
  <si>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</si>
  <si>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</si>
  <si>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</si>
  <si>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</si>
  <si>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</si>
  <si>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</si>
  <si>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</si>
  <si>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</si>
  <si>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</si>
  <si>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</si>
  <si>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</si>
  <si>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</si>
  <si>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</si>
  <si>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</si>
  <si>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</si>
  <si>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</si>
  <si>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</si>
  <si>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</si>
  <si>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</si>
  <si>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</si>
  <si>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</si>
  <si>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</si>
  <si>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</si>
  <si>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</si>
  <si>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</si>
  <si>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</si>
  <si>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</si>
  <si>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</si>
  <si>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</si>
  <si>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</si>
  <si>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</si>
  <si>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</si>
  <si>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</si>
  <si>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</si>
  <si>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</si>
  <si>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</si>
  <si>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</si>
  <si>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</si>
  <si>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</si>
  <si>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</si>
  <si>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</si>
  <si>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</si>
  <si>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</si>
  <si>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</si>
  <si>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</si>
  <si>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</si>
  <si>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</si>
  <si>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</si>
  <si>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</si>
  <si>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</si>
  <si>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</si>
  <si>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</si>
  <si>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</si>
  <si>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</si>
  <si>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</si>
  <si>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</si>
  <si>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</si>
  <si>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</si>
  <si>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</si>
  <si>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</si>
  <si>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</si>
  <si>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</si>
  <si>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</si>
  <si>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</si>
  <si>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</si>
  <si>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</si>
  <si>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</si>
  <si>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</si>
  <si>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</si>
  <si>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</si>
  <si>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</si>
  <si>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</si>
  <si>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</si>
  <si>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</si>
  <si>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</si>
  <si>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</si>
  <si>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</si>
  <si>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</si>
  <si>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</si>
  <si>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</si>
  <si>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</si>
  <si>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</si>
  <si>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</si>
  <si>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</si>
  <si>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</si>
  <si>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</si>
  <si>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</si>
  <si>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</si>
  <si>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</si>
  <si>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</si>
  <si>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</si>
  <si>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</si>
  <si>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</si>
  <si>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</si>
  <si>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</si>
  <si>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</si>
  <si>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</si>
  <si>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</si>
  <si>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</si>
  <si>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</si>
  <si>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</si>
  <si>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</si>
  <si>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</si>
  <si>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</si>
  <si>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</si>
  <si>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</si>
  <si>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</si>
  <si>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</si>
  <si>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</si>
  <si>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</si>
  <si>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</si>
  <si>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</si>
  <si>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</si>
  <si>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</si>
  <si>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</si>
  <si>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</si>
  <si>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</si>
  <si>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</si>
  <si>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</si>
  <si>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</si>
  <si>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</si>
  <si>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</si>
  <si>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</si>
  <si>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</si>
  <si>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</si>
  <si>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</si>
  <si>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</si>
  <si>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</si>
  <si>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</si>
  <si>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</si>
  <si>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</si>
  <si>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</si>
  <si>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</si>
  <si>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</si>
  <si>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</si>
  <si>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</si>
  <si>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</si>
  <si>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</si>
  <si>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</si>
  <si>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</si>
  <si>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</si>
  <si>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</si>
  <si>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</si>
  <si>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</si>
  <si>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</si>
  <si>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</si>
  <si>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</si>
  <si>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</si>
  <si>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</si>
  <si>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</si>
  <si>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</si>
  <si>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</si>
  <si>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</si>
  <si>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</si>
  <si>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</si>
  <si>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</si>
  <si>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</si>
  <si>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</si>
  <si>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</si>
  <si>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</si>
  <si>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</si>
  <si>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</si>
  <si>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</si>
  <si>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</si>
  <si>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</si>
  <si>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</si>
  <si>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</si>
  <si>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</si>
  <si>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</si>
  <si>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</si>
  <si>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</si>
  <si>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</si>
  <si>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</si>
  <si>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</si>
  <si>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</si>
  <si>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</si>
  <si>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</si>
  <si>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</si>
  <si>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</si>
  <si>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</si>
  <si>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</si>
  <si>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</si>
  <si>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</si>
  <si>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</si>
  <si>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</si>
  <si>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</si>
  <si>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</si>
  <si>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</si>
  <si>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</si>
  <si>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</si>
  <si>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</si>
  <si>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</si>
  <si>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</si>
  <si>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</si>
  <si>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</si>
  <si>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</si>
  <si>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</si>
  <si>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</si>
  <si>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</si>
  <si>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</si>
  <si>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</si>
  <si>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</si>
  <si>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</si>
  <si>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</si>
  <si>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</si>
  <si>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</si>
  <si>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</si>
  <si>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</si>
  <si>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</si>
  <si>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</si>
  <si>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</si>
  <si>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</si>
  <si>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</si>
  <si>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</si>
  <si>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</si>
  <si>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</si>
  <si>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</si>
  <si>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</si>
  <si>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</si>
  <si>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</si>
  <si>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</si>
  <si>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</si>
  <si>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</si>
  <si>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</si>
  <si>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</si>
  <si>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</si>
  <si>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</si>
  <si>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</si>
  <si>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</si>
  <si>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</si>
  <si>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</si>
  <si>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</si>
  <si>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</si>
  <si>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</si>
  <si>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</si>
  <si>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</si>
  <si>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</si>
  <si>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</si>
  <si>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</si>
  <si>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</si>
  <si>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</si>
  <si>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</si>
  <si>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</si>
  <si>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</si>
  <si>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</si>
  <si>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</si>
  <si>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</si>
  <si>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</si>
  <si>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</si>
  <si>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</si>
  <si>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</si>
  <si>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</si>
  <si>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</si>
  <si>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</si>
  <si>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</si>
  <si>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</si>
  <si>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</si>
  <si>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</si>
  <si>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</si>
  <si>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</si>
  <si>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</si>
  <si>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</si>
  <si>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</si>
  <si>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</si>
  <si>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</si>
  <si>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</si>
  <si>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</si>
  <si>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</si>
  <si>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</si>
  <si>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</si>
  <si>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</si>
  <si>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</si>
  <si>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</si>
  <si>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</si>
  <si>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</si>
  <si>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</si>
  <si>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</si>
  <si>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</si>
  <si>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</si>
  <si>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</si>
  <si>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</si>
  <si>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</si>
  <si>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</si>
  <si>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</si>
  <si>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</si>
  <si>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</si>
  <si>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</si>
  <si>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</si>
  <si>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</si>
  <si>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</si>
  <si>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</si>
  <si>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</si>
  <si>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</si>
  <si>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</si>
  <si>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</si>
  <si>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</si>
  <si>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</si>
  <si>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</si>
  <si>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</si>
  <si>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</si>
  <si>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</si>
  <si>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</si>
  <si>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</si>
  <si>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</si>
  <si>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</si>
  <si>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</si>
  <si>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</si>
  <si>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</si>
  <si>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</si>
  <si>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</si>
  <si>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</si>
  <si>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</si>
  <si>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</si>
  <si>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</si>
  <si>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</si>
  <si>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</si>
  <si>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</si>
  <si>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</si>
  <si>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</si>
  <si>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</si>
  <si>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</si>
  <si>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</si>
  <si>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</si>
  <si>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</si>
  <si>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</si>
  <si>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</si>
  <si>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</si>
  <si>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</si>
  <si>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</si>
  <si>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</si>
  <si>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</si>
  <si>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</si>
  <si>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</si>
  <si>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</si>
  <si>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</si>
  <si>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</si>
  <si>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</si>
  <si>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</si>
  <si>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</si>
  <si>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</si>
  <si>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</si>
  <si>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</si>
  <si>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</si>
  <si>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</si>
  <si>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</si>
  <si>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</si>
  <si>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</si>
  <si>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</si>
  <si>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</si>
  <si>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</si>
  <si>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</si>
  <si>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</si>
  <si>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</si>
  <si>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</si>
  <si>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</si>
  <si>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</si>
  <si>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</si>
  <si>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</si>
  <si>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</si>
  <si>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</si>
  <si>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</si>
  <si>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</si>
  <si>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</si>
  <si>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</si>
  <si>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</si>
  <si>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</si>
  <si>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</si>
  <si>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</si>
  <si>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</si>
  <si>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</si>
  <si>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</si>
  <si>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</si>
  <si>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</si>
  <si>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</si>
  <si>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</si>
  <si>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</si>
  <si>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</si>
  <si>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</si>
  <si>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</si>
  <si>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</si>
  <si>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</si>
  <si>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</si>
  <si>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</si>
  <si>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</si>
  <si>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</si>
  <si>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</si>
  <si>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</si>
  <si>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</si>
  <si>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</si>
  <si>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</si>
  <si>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</si>
  <si>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</si>
  <si>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</si>
  <si>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</si>
  <si>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</si>
  <si>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</si>
  <si>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</si>
  <si>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</si>
  <si>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</si>
  <si>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</si>
  <si>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</si>
  <si>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</si>
  <si>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</si>
  <si>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</si>
  <si>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</si>
  <si>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</si>
  <si>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</si>
  <si>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</si>
  <si>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</si>
  <si>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</si>
  <si>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</si>
  <si>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</si>
  <si>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</si>
  <si>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</si>
  <si>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</si>
  <si>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</si>
  <si>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</si>
  <si>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</si>
  <si>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</si>
  <si>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</si>
  <si>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</si>
  <si>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</si>
  <si>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</si>
  <si>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</si>
  <si>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</si>
  <si>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</si>
  <si>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</si>
  <si>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</si>
  <si>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</si>
  <si>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</si>
  <si>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</si>
  <si>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</si>
  <si>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</si>
  <si>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</si>
  <si>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</si>
  <si>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</si>
  <si>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</si>
  <si>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</si>
  <si>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</si>
  <si>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</si>
  <si>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</si>
  <si>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</si>
  <si>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</si>
  <si>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</si>
  <si>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</si>
  <si>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</si>
  <si>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</si>
  <si>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</si>
  <si>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</si>
  <si>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</si>
  <si>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</si>
  <si>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</si>
  <si>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</si>
  <si>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</si>
  <si>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</si>
  <si>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</si>
  <si>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</si>
  <si>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</si>
  <si>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</si>
  <si>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</si>
  <si>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</si>
  <si>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</si>
  <si>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</si>
  <si>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</si>
  <si>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</si>
  <si>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</si>
  <si>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</si>
  <si>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</si>
  <si>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</si>
  <si>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</si>
  <si>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</si>
  <si>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</si>
  <si>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</si>
  <si>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</si>
  <si>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</si>
  <si>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</si>
  <si>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</si>
  <si>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</si>
  <si>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</si>
  <si>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</si>
  <si>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</si>
  <si>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</si>
  <si>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</si>
  <si>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</si>
  <si>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</si>
  <si>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</si>
  <si>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</si>
  <si>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</si>
  <si>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</si>
  <si>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</si>
  <si>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</si>
  <si>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</si>
  <si>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</si>
  <si>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</si>
  <si>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</si>
  <si>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</si>
  <si>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</si>
  <si>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</si>
  <si>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</si>
  <si>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</si>
  <si>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</si>
  <si>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</si>
  <si>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</si>
  <si>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</si>
  <si>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</si>
  <si>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</si>
  <si>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</si>
  <si>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</si>
  <si>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</si>
  <si>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</si>
  <si>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</si>
  <si>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</si>
  <si>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</si>
  <si>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</si>
  <si>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</si>
  <si>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</si>
  <si>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</si>
  <si>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</si>
  <si>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</si>
  <si>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</si>
  <si>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</si>
  <si>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</si>
  <si>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</si>
  <si>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</si>
  <si>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</si>
  <si>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</si>
  <si>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</si>
  <si>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</si>
  <si>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</si>
  <si>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</si>
  <si>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</si>
  <si>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</si>
  <si>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</si>
  <si>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</si>
  <si>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</si>
  <si>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</si>
  <si>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</si>
  <si>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</si>
  <si>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</si>
  <si>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</si>
  <si>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</si>
  <si>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</si>
  <si>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</si>
  <si>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</si>
  <si>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</si>
  <si>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</si>
  <si>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</si>
  <si>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</si>
  <si>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</si>
  <si>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</si>
  <si>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</si>
  <si>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</si>
  <si>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</si>
  <si>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</si>
  <si>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</si>
  <si>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</si>
  <si>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</si>
  <si>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</si>
  <si>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</si>
  <si>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</si>
  <si>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</si>
  <si>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</si>
  <si>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</si>
  <si>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</si>
  <si>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</si>
  <si>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</si>
  <si>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</si>
  <si>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</si>
  <si>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</si>
  <si>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</si>
  <si>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</si>
  <si>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</si>
  <si>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</si>
  <si>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</si>
  <si>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</si>
  <si>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</si>
  <si>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</si>
  <si>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</si>
  <si>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</si>
  <si>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</si>
  <si>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</si>
  <si>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</si>
  <si>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</si>
  <si>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</si>
  <si>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</si>
  <si>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</si>
  <si>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</si>
  <si>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</si>
  <si>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</si>
  <si>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</si>
  <si>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</si>
  <si>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</si>
  <si>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</si>
  <si>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</si>
  <si>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</si>
  <si>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</si>
  <si>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</si>
  <si>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</si>
  <si>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</si>
  <si>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</si>
  <si>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</si>
  <si>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</si>
  <si>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</si>
  <si>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</si>
  <si>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</si>
  <si>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</si>
  <si>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</si>
  <si>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</si>
  <si>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</si>
  <si>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</si>
  <si>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</si>
  <si>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</si>
  <si>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</si>
  <si>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</si>
  <si>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</si>
  <si>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</si>
  <si>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</si>
  <si>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</si>
  <si>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</si>
  <si>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</si>
  <si>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</si>
  <si>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</si>
  <si>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</si>
  <si>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</si>
  <si>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</si>
  <si>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</si>
  <si>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</si>
  <si>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</si>
  <si>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</si>
  <si>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</si>
  <si>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</si>
  <si>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</si>
  <si>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</si>
  <si>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</si>
  <si>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</si>
  <si>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</si>
  <si>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</si>
  <si>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</si>
  <si>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</si>
  <si>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</si>
  <si>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</si>
  <si>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</si>
  <si>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</si>
  <si>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</si>
  <si>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</si>
  <si>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</si>
  <si>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</si>
  <si>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</si>
  <si>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</si>
  <si>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</si>
  <si>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</si>
  <si>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</si>
  <si>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</si>
  <si>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</si>
  <si>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</si>
  <si>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</si>
  <si>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</si>
  <si>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</si>
  <si>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</si>
  <si>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</si>
  <si>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</si>
  <si>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</si>
  <si>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</si>
  <si>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</si>
  <si>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</si>
  <si>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</si>
  <si>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</si>
  <si>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</si>
  <si>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</si>
  <si>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</si>
  <si>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</si>
  <si>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</si>
  <si>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</si>
  <si>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</si>
  <si>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</si>
  <si>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</si>
  <si>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</si>
  <si>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</si>
  <si>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</si>
  <si>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</si>
  <si>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</si>
  <si>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</si>
  <si>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</si>
  <si>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</si>
  <si>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</si>
  <si>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</si>
  <si>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</si>
  <si>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</si>
  <si>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</si>
  <si>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</si>
  <si>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</si>
  <si>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</si>
  <si>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</si>
  <si>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</si>
  <si>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</si>
  <si>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</si>
  <si>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</si>
  <si>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</si>
  <si>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</si>
  <si>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</si>
  <si>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</si>
  <si>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</si>
  <si>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</si>
  <si>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</si>
  <si>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</si>
  <si>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</si>
  <si>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</si>
  <si>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</si>
  <si>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</si>
  <si>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</si>
  <si>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</si>
  <si>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</si>
  <si>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</si>
  <si>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</si>
  <si>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</si>
  <si>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</si>
  <si>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</si>
  <si>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</si>
  <si>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</si>
  <si>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</si>
  <si>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</si>
  <si>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</si>
  <si>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</si>
  <si>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</si>
  <si>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</si>
  <si>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</si>
  <si>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</si>
  <si>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</si>
  <si>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</si>
  <si>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</si>
  <si>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</si>
  <si>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</si>
  <si>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</si>
  <si>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</si>
  <si>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</si>
  <si>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</si>
  <si>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</si>
  <si>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</si>
  <si>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</si>
  <si>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</si>
  <si>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</si>
  <si>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</si>
  <si>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</si>
  <si>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</si>
  <si>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</si>
  <si>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</si>
  <si>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</si>
  <si>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</si>
  <si>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</si>
  <si>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</si>
  <si>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</si>
  <si>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</si>
  <si>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</si>
  <si>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</si>
  <si>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</si>
  <si>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</si>
  <si>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</si>
  <si>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</si>
  <si>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</si>
  <si>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</si>
  <si>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</si>
  <si>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</si>
  <si>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</si>
  <si>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</si>
  <si>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</si>
  <si>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</si>
  <si>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</si>
  <si>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</si>
  <si>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</si>
  <si>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</si>
  <si>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</si>
  <si>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</si>
  <si>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</si>
  <si>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</si>
  <si>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</si>
  <si>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</si>
  <si>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</si>
  <si>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</si>
  <si>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</si>
  <si>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</si>
  <si>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</si>
  <si>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</si>
  <si>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</si>
  <si>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</si>
  <si>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</si>
  <si>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</si>
  <si>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</si>
  <si>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</si>
  <si>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</si>
  <si>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</si>
  <si>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</si>
  <si>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</si>
  <si>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</si>
  <si>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</si>
  <si>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</si>
  <si>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</si>
  <si>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</si>
  <si>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</si>
  <si>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</si>
  <si>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</si>
  <si>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</si>
  <si>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</si>
  <si>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</si>
  <si>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</si>
  <si>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</si>
  <si>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</si>
  <si>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</si>
  <si>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</si>
  <si>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</si>
  <si>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</si>
  <si>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</si>
  <si>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</si>
  <si>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</si>
  <si>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</si>
  <si>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</si>
  <si>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</si>
  <si>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</si>
  <si>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</si>
  <si>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</si>
  <si>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</si>
  <si>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</si>
  <si>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</si>
  <si>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</si>
  <si>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</si>
  <si>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</si>
  <si>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</si>
  <si>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</si>
  <si>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</si>
  <si>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</si>
  <si>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</si>
  <si>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</si>
  <si>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</si>
  <si>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</si>
  <si>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</si>
  <si>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</si>
  <si>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</si>
  <si>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</si>
  <si>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</si>
  <si>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</si>
  <si>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</si>
  <si>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</si>
  <si>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</si>
  <si>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</si>
  <si>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</si>
  <si>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</si>
  <si>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</si>
  <si>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</si>
  <si>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</si>
  <si>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</si>
  <si>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</si>
  <si>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</si>
  <si>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</si>
  <si>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</si>
  <si>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</si>
  <si>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</si>
  <si>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</si>
  <si>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</si>
  <si>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</si>
  <si>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</si>
  <si>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</si>
  <si>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</si>
  <si>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</si>
  <si>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</si>
  <si>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</si>
  <si>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</si>
  <si>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</si>
  <si>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</si>
  <si>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</si>
  <si>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</si>
  <si>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</si>
  <si>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</si>
  <si>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</si>
  <si>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</si>
  <si>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</si>
  <si>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</si>
  <si>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</si>
  <si>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</si>
  <si>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</si>
  <si>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</si>
  <si>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</si>
  <si>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</si>
  <si>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</si>
  <si>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</si>
  <si>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</si>
  <si>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</si>
  <si>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</si>
  <si>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</si>
  <si>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</si>
  <si>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</si>
  <si>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</si>
  <si>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</si>
  <si>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</si>
  <si>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</si>
  <si>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</si>
  <si>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</si>
  <si>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</si>
  <si>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</si>
  <si>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</si>
  <si>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</si>
  <si>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</si>
  <si>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</si>
  <si>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</si>
  <si>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</si>
  <si>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</si>
  <si>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</si>
  <si>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</si>
  <si>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</si>
  <si>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</si>
  <si>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</si>
  <si>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</si>
  <si>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</si>
  <si>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</si>
  <si>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</si>
  <si>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</si>
  <si>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</si>
  <si>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</si>
  <si>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</si>
  <si>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</si>
  <si>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</si>
  <si>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</si>
  <si>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</si>
  <si>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</si>
  <si>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</si>
  <si>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</si>
  <si>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</si>
  <si>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</si>
  <si>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</si>
  <si>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</si>
  <si>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</si>
  <si>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</si>
  <si>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</si>
  <si>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</si>
  <si>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</si>
  <si>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</si>
  <si>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</si>
  <si>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</si>
  <si>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</si>
  <si>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</si>
  <si>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</si>
  <si>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</si>
  <si>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</si>
  <si>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</si>
  <si>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</si>
  <si>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</si>
  <si>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</si>
  <si>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</si>
  <si>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</si>
  <si>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</si>
  <si>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</si>
  <si>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</si>
  <si>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</si>
  <si>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</si>
  <si>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</si>
  <si>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</si>
  <si>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</si>
  <si>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</si>
  <si>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</si>
  <si>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</si>
  <si>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</si>
  <si>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</si>
  <si>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</si>
  <si>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</si>
  <si>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</si>
  <si>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</si>
  <si>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</si>
  <si>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</si>
  <si>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</si>
  <si>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</si>
  <si>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</si>
  <si>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</si>
  <si>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</si>
  <si>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</si>
  <si>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</si>
  <si>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</si>
  <si>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</si>
  <si>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</si>
  <si>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</si>
  <si>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</si>
  <si>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</si>
  <si>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</si>
  <si>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</si>
  <si>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</si>
  <si>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</si>
  <si>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</si>
  <si>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</si>
  <si>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</si>
  <si>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</si>
  <si>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</si>
  <si>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</si>
  <si>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</si>
  <si>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</si>
  <si>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</si>
  <si>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</si>
  <si>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</si>
  <si>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</si>
  <si>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</si>
  <si>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</si>
  <si>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</si>
  <si>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</si>
  <si>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</si>
  <si>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</si>
  <si>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</si>
  <si>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</si>
  <si>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</si>
  <si>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</si>
  <si>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</si>
  <si>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</si>
  <si>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</si>
  <si>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</si>
  <si>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</si>
  <si>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</si>
  <si>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</si>
  <si>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</si>
  <si>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</si>
  <si>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</si>
  <si>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</si>
  <si>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</si>
  <si>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</si>
  <si>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</si>
  <si>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</si>
  <si>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</si>
  <si>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</si>
  <si>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</si>
  <si>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</si>
  <si>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</si>
  <si>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</si>
  <si>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</si>
  <si>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</si>
  <si>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</si>
  <si>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</si>
  <si>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</si>
  <si>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</si>
  <si>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</si>
  <si>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</si>
  <si>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</si>
  <si>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</si>
  <si>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</si>
  <si>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</si>
  <si>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</si>
  <si>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</si>
  <si>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</si>
  <si>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</si>
  <si>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</si>
  <si>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</si>
  <si>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</si>
  <si>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</si>
  <si>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</si>
  <si>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</si>
  <si>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</si>
  <si>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</si>
  <si>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</si>
  <si>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</si>
  <si>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</si>
  <si>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</si>
  <si>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</si>
  <si>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</si>
  <si>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</si>
  <si>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</si>
  <si>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</si>
  <si>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</si>
  <si>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</si>
  <si>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</si>
  <si>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</si>
  <si>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</si>
  <si>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</si>
  <si>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</si>
  <si>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</si>
  <si>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</si>
  <si>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</si>
  <si>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</si>
  <si>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</si>
  <si>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</si>
  <si>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</si>
  <si>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</si>
  <si>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</si>
  <si>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</si>
  <si>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</si>
  <si>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</si>
  <si>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</si>
  <si>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</si>
  <si>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</si>
  <si>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</si>
  <si>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</si>
  <si>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</si>
  <si>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</si>
  <si>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</si>
  <si>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</si>
  <si>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</si>
  <si>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</si>
  <si>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</si>
  <si>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</si>
  <si>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</si>
  <si>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</si>
  <si>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</si>
  <si>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</si>
  <si>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</si>
  <si>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</si>
  <si>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</si>
  <si>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</si>
  <si>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</si>
  <si>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</si>
  <si>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</si>
  <si>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</si>
  <si>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</si>
  <si>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</si>
  <si>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</si>
  <si>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</si>
  <si>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</si>
  <si>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</si>
  <si>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</si>
  <si>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</si>
  <si>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</si>
  <si>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</si>
  <si>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</si>
  <si>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</si>
  <si>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</si>
  <si>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</si>
  <si>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</si>
  <si>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</si>
  <si>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</si>
  <si>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</si>
  <si>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</si>
  <si>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</si>
  <si>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</si>
  <si>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</si>
  <si>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</si>
  <si>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</si>
  <si>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</si>
  <si>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</si>
  <si>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</si>
  <si>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</si>
  <si>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</si>
  <si>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</si>
  <si>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</si>
  <si>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</si>
  <si>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</si>
  <si>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</si>
  <si>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</si>
  <si>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</si>
  <si>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</si>
  <si>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</si>
  <si>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</si>
  <si>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</si>
  <si>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</si>
  <si>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</si>
  <si>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</si>
  <si>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</si>
  <si>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</si>
  <si>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</si>
  <si>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</si>
  <si>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</si>
  <si>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</si>
  <si>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</si>
  <si>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</si>
  <si>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</si>
  <si>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</si>
  <si>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</si>
  <si>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</si>
  <si>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</si>
  <si>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</si>
  <si>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</si>
  <si>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</si>
  <si>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</si>
  <si>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</si>
  <si>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</si>
  <si>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</si>
  <si>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</si>
  <si>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</si>
  <si>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</si>
  <si>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</si>
  <si>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</si>
  <si>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</si>
  <si>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</si>
  <si>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</si>
  <si>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</si>
  <si>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</si>
  <si>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</si>
  <si>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</si>
  <si>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</si>
  <si>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</si>
  <si>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</si>
  <si>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</si>
  <si>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</si>
  <si>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</si>
  <si>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</si>
  <si>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</si>
  <si>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</si>
  <si>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</si>
  <si>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</si>
  <si>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</si>
  <si>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</si>
  <si>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</si>
  <si>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</si>
  <si>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</si>
  <si>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</si>
  <si>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</si>
  <si>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</si>
  <si>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</si>
  <si>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</si>
  <si>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</si>
  <si>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</si>
  <si>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</si>
  <si>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</si>
  <si>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</si>
  <si>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</si>
  <si>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</si>
  <si>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</si>
  <si>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</si>
  <si>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</si>
  <si>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</si>
  <si>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</si>
  <si>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</si>
  <si>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</si>
  <si>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</si>
  <si>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</si>
  <si>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</si>
  <si>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</si>
  <si>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</si>
  <si>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</si>
  <si>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</si>
  <si>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</si>
  <si>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</si>
  <si>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</si>
  <si>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</si>
  <si>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</si>
  <si>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</si>
  <si>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</si>
  <si>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</si>
  <si>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</si>
  <si>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</si>
  <si>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</si>
  <si>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</si>
  <si>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</si>
  <si>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</si>
  <si>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</si>
  <si>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</si>
  <si>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</si>
  <si>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</si>
  <si>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</si>
  <si>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</si>
  <si>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</si>
  <si>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</si>
  <si>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</si>
  <si>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</si>
  <si>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</si>
  <si>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</si>
  <si>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</si>
  <si>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</si>
  <si>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</si>
  <si>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</si>
  <si>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</si>
  <si>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</si>
  <si>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</si>
  <si>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</si>
  <si>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</si>
  <si>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</si>
  <si>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</si>
  <si>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</si>
  <si>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</si>
  <si>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</si>
  <si>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</si>
  <si>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</si>
  <si>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</si>
  <si>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</si>
  <si>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</si>
  <si>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</si>
  <si>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</si>
  <si>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</si>
  <si>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</si>
  <si>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</si>
  <si>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</si>
  <si>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</si>
  <si>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</si>
  <si>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</si>
  <si>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</si>
  <si>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</si>
  <si>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</si>
  <si>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</si>
  <si>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</si>
  <si>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</si>
  <si>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</si>
  <si>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</si>
  <si>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</si>
  <si>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</si>
  <si>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</si>
  <si>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</si>
  <si>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</si>
  <si>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</si>
  <si>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</si>
  <si>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</si>
  <si>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</si>
  <si>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</si>
  <si>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</si>
  <si>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</si>
  <si>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</si>
  <si>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</si>
  <si>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</si>
  <si>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</si>
  <si>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</si>
  <si>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</si>
  <si>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</si>
  <si>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</si>
  <si>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</si>
  <si>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</si>
  <si>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</si>
  <si>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</si>
  <si>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</si>
  <si>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</si>
  <si>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</si>
  <si>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</si>
  <si>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</si>
  <si>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</si>
  <si>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</si>
  <si>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</si>
  <si>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</si>
  <si>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</si>
  <si>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</si>
  <si>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</si>
  <si>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</si>
  <si>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</si>
  <si>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</si>
  <si>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</si>
  <si>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</si>
  <si>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</si>
  <si>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</si>
  <si>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</si>
  <si>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</si>
  <si>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</si>
  <si>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</si>
  <si>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</si>
  <si>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</si>
  <si>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</si>
  <si>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</si>
  <si>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</si>
  <si>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</si>
  <si>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</si>
  <si>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</si>
  <si>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</si>
  <si>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</si>
  <si>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</si>
  <si>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</si>
  <si>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</si>
  <si>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</si>
  <si>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</si>
  <si>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</si>
  <si>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</si>
  <si>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</si>
  <si>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</si>
  <si>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</si>
  <si>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</si>
  <si>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</si>
  <si>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</si>
  <si>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</si>
  <si>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</si>
  <si>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</si>
  <si>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</si>
  <si>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</si>
  <si>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</si>
  <si>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</si>
  <si>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</si>
  <si>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</si>
  <si>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</si>
  <si>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</si>
  <si>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</si>
  <si>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</si>
  <si>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</si>
  <si>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</si>
  <si>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</si>
  <si>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</si>
  <si>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</si>
  <si>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</si>
  <si>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</si>
  <si>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</si>
  <si>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</si>
  <si>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</si>
  <si>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</si>
  <si>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</si>
  <si>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</si>
  <si>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</si>
  <si>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</si>
  <si>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</si>
  <si>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</si>
  <si>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</si>
  <si>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</si>
  <si>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</si>
  <si>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</si>
  <si>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</si>
  <si>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</si>
  <si>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</si>
  <si>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</si>
  <si>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</si>
  <si>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</si>
  <si>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</si>
  <si>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</si>
  <si>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</si>
  <si>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</si>
  <si>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</si>
  <si>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</si>
  <si>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</si>
  <si>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</si>
  <si>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</si>
  <si>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</si>
  <si>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</si>
  <si>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</si>
  <si>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</si>
  <si>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</si>
  <si>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</si>
  <si>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</si>
  <si>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</si>
  <si>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</si>
  <si>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</si>
  <si>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</si>
  <si>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</si>
  <si>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</si>
  <si>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</si>
  <si>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</si>
  <si>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</si>
  <si>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</si>
  <si>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</si>
  <si>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</si>
  <si>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</si>
  <si>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</si>
  <si>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</si>
  <si>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</si>
  <si>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</si>
  <si>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</si>
  <si>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</si>
  <si>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</si>
  <si>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</si>
  <si>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</si>
  <si>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</si>
  <si>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</si>
  <si>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</si>
  <si>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</si>
  <si>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</si>
  <si>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</si>
  <si>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</si>
  <si>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</si>
  <si>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</si>
  <si>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</si>
  <si>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</si>
  <si>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</si>
  <si>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</si>
  <si>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</si>
  <si>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</si>
  <si>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</si>
  <si>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</si>
  <si>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</si>
  <si>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</si>
  <si>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</si>
  <si>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</si>
  <si>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</si>
  <si>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</si>
  <si>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</si>
  <si>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</si>
  <si>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</si>
  <si>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</si>
  <si>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</si>
  <si>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</si>
  <si>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</si>
  <si>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</si>
  <si>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</si>
  <si>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</si>
  <si>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</si>
  <si>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</si>
  <si>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</si>
  <si>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</si>
  <si>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</si>
  <si>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</si>
  <si>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</si>
  <si>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</si>
  <si>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</si>
  <si>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</si>
  <si>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</si>
  <si>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</si>
  <si>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</si>
  <si>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</si>
  <si>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</si>
  <si>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</si>
  <si>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</si>
  <si>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</si>
  <si>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</si>
  <si>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</si>
  <si>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</si>
  <si>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</si>
  <si>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</si>
  <si>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</si>
  <si>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</si>
  <si>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</si>
  <si>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</si>
  <si>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</si>
  <si>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</si>
  <si>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</si>
  <si>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</si>
  <si>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</si>
  <si>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</si>
  <si>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</si>
  <si>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</si>
  <si>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</si>
  <si>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</si>
  <si>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</si>
  <si>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</si>
  <si>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</si>
  <si>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</si>
  <si>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</si>
  <si>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</si>
  <si>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</si>
  <si>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</si>
  <si>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</si>
  <si>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</si>
  <si>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</si>
  <si>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</si>
  <si>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</si>
  <si>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</si>
  <si>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</si>
  <si>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</si>
  <si>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</si>
  <si>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</si>
  <si>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</si>
  <si>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</si>
  <si>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</si>
  <si>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</si>
  <si>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</si>
  <si>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</si>
  <si>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</si>
  <si>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</si>
  <si>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</si>
  <si>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</si>
  <si>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</si>
  <si>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</si>
  <si>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</si>
  <si>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</si>
  <si>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</si>
  <si>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</si>
  <si>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</si>
  <si>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</si>
  <si>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</si>
  <si>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</si>
  <si>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</si>
  <si>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</si>
  <si>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</si>
  <si>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</si>
  <si>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</si>
  <si>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</si>
  <si>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</si>
  <si>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</si>
  <si>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</si>
  <si>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</si>
  <si>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</si>
  <si>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</si>
  <si>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</si>
  <si>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</si>
  <si>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</si>
  <si>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</si>
  <si>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</si>
  <si>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</si>
  <si>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</si>
  <si>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</si>
  <si>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</si>
  <si>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</si>
  <si>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</si>
  <si>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</si>
  <si>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</si>
  <si>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</si>
  <si>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</si>
  <si>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</si>
  <si>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</si>
  <si>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</si>
  <si>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</si>
  <si>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</si>
  <si>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</si>
  <si>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</si>
  <si>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</si>
  <si>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</si>
  <si>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</si>
  <si>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</si>
  <si>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</si>
  <si>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</si>
  <si>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</si>
  <si>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</si>
  <si>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</si>
  <si>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</si>
  <si>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</si>
  <si>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</si>
  <si>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</si>
  <si>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</si>
  <si>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</si>
  <si>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</si>
  <si>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</si>
  <si>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</si>
  <si>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</si>
  <si>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</si>
  <si>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</si>
  <si>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</si>
  <si>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</si>
  <si>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</si>
  <si>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</si>
  <si>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</si>
  <si>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</si>
  <si>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</si>
  <si>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</si>
  <si>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</si>
  <si>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</si>
  <si>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</si>
  <si>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</si>
  <si>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</si>
  <si>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</si>
  <si>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</si>
  <si>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</si>
  <si>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</si>
  <si>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</si>
  <si>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</si>
  <si>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</si>
  <si>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</si>
  <si>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</si>
  <si>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</si>
  <si>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</si>
  <si>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</si>
  <si>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</si>
  <si>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</si>
  <si>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</si>
  <si>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</si>
  <si>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</si>
  <si>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</si>
  <si>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</si>
  <si>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</si>
  <si>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</si>
  <si>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</si>
  <si>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</si>
  <si>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</si>
  <si>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</si>
  <si>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</si>
  <si>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</si>
  <si>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</si>
  <si>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</si>
  <si>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</si>
  <si>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</si>
  <si>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</si>
  <si>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</si>
  <si>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</si>
  <si>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</si>
  <si>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</si>
  <si>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</si>
  <si>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</si>
  <si>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</si>
  <si>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</si>
  <si>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</si>
  <si>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</si>
  <si>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</si>
  <si>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</si>
  <si>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</si>
  <si>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</si>
  <si>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</si>
  <si>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</si>
  <si>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</si>
  <si>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</si>
  <si>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</si>
  <si>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</si>
  <si>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</si>
  <si>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</si>
  <si>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</si>
  <si>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</si>
  <si>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</si>
  <si>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</si>
  <si>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</si>
  <si>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</si>
  <si>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</si>
  <si>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</si>
  <si>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</si>
  <si>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</si>
  <si>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</si>
  <si>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</si>
  <si>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</si>
  <si>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</si>
  <si>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</si>
  <si>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</si>
  <si>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</si>
  <si>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</si>
  <si>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</si>
  <si>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</si>
  <si>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</si>
  <si>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</si>
  <si>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</si>
  <si>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</si>
  <si>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</si>
  <si>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</si>
  <si>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</si>
  <si>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</si>
  <si>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</si>
  <si>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</si>
  <si>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</si>
  <si>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</si>
  <si>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</si>
  <si>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</si>
  <si>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</si>
  <si>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</si>
  <si>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</si>
  <si>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</si>
  <si>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</si>
  <si>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</si>
  <si>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</si>
  <si>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</si>
  <si>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</si>
  <si>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</si>
  <si>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</si>
  <si>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</si>
  <si>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</si>
  <si>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</si>
  <si>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</si>
  <si>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</si>
  <si>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</si>
  <si>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</si>
  <si>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</si>
  <si>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</si>
  <si>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</si>
  <si>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</si>
  <si>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</si>
  <si>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</si>
  <si>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</si>
  <si>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</si>
  <si>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</si>
  <si>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</si>
  <si>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</si>
  <si>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</si>
  <si>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</si>
  <si>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</si>
  <si>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</si>
  <si>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</si>
  <si>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</si>
  <si>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</si>
  <si>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</si>
  <si>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</si>
  <si>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</si>
  <si>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</si>
  <si>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</si>
  <si>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</si>
  <si>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</si>
  <si>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</si>
  <si>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</si>
  <si>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</si>
  <si>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</si>
  <si>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</si>
  <si>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</si>
  <si>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</si>
  <si>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</si>
  <si>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</si>
  <si>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</si>
  <si>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</si>
  <si>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</si>
  <si>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</si>
  <si>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</si>
  <si>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</si>
  <si>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</si>
  <si>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</si>
  <si>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</si>
  <si>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</si>
  <si>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</si>
  <si>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</si>
  <si>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</si>
  <si>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</si>
  <si>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</si>
  <si>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</si>
  <si>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</si>
  <si>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</si>
  <si>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</si>
  <si>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</si>
  <si>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</si>
  <si>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</si>
  <si>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</si>
  <si>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</si>
  <si>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</si>
  <si>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</si>
  <si>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</si>
  <si>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</si>
  <si>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</si>
  <si>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</si>
  <si>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</si>
  <si>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</si>
  <si>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</si>
  <si>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</si>
  <si>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</si>
  <si>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</si>
  <si>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</si>
  <si>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</si>
  <si>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</si>
  <si>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</si>
  <si>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</si>
  <si>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</si>
  <si>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</si>
  <si>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</si>
  <si>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</si>
  <si>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</si>
  <si>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</si>
  <si>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</si>
  <si>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</si>
  <si>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</si>
  <si>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</si>
  <si>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</si>
  <si>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</si>
  <si>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</si>
  <si>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</si>
  <si>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</si>
  <si>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</si>
  <si>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</si>
  <si>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</si>
  <si>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</si>
  <si>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</si>
  <si>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</si>
  <si>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</si>
  <si>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</si>
  <si>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</si>
  <si>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</si>
  <si>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</si>
  <si>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</si>
  <si>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</si>
  <si>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</si>
  <si>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</si>
  <si>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</si>
  <si>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</si>
  <si>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</si>
  <si>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</si>
  <si>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</si>
  <si>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</si>
  <si>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</si>
  <si>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</si>
  <si>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</si>
  <si>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</si>
  <si>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</si>
  <si>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</si>
  <si>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</si>
  <si>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</si>
  <si>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</si>
  <si>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</si>
  <si>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</si>
  <si>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</si>
  <si>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</si>
  <si>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</si>
  <si>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</si>
  <si>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</si>
  <si>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</si>
  <si>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</si>
  <si>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</si>
  <si>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</si>
  <si>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</si>
  <si>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</si>
  <si>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</si>
  <si>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</si>
  <si>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</si>
  <si>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</si>
  <si>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</si>
  <si>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</si>
  <si>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</si>
  <si>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</si>
  <si>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</si>
  <si>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</si>
  <si>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</si>
  <si>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</si>
  <si>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</si>
  <si>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</si>
  <si>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</si>
  <si>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</si>
  <si>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</si>
  <si>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</si>
  <si>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</si>
  <si>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</si>
  <si>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</si>
  <si>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</si>
  <si>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</si>
  <si>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</si>
  <si>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</si>
  <si>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</si>
  <si>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</si>
  <si>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</si>
  <si>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</si>
  <si>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</si>
  <si>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</si>
  <si>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</si>
  <si>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</si>
  <si>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</si>
  <si>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</si>
  <si>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</si>
  <si>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</si>
  <si>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</si>
  <si>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</si>
  <si>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</si>
  <si>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</si>
  <si>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</si>
  <si>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</si>
  <si>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</si>
  <si>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</si>
  <si>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</si>
  <si>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</si>
  <si>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</si>
  <si>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</si>
  <si>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</si>
  <si>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</si>
  <si>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</si>
  <si>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</si>
  <si>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</si>
  <si>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</si>
  <si>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</si>
  <si>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</si>
  <si>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</si>
  <si>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</si>
  <si>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</si>
  <si>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</si>
  <si>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</si>
  <si>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</si>
  <si>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</si>
  <si>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</si>
  <si>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</si>
  <si>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</si>
  <si>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</si>
  <si>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</si>
  <si>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</si>
  <si>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</si>
  <si>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</si>
  <si>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</si>
  <si>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</si>
  <si>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</si>
  <si>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</si>
  <si>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</si>
  <si>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</si>
  <si>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</si>
  <si>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</si>
  <si>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</si>
  <si>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</si>
  <si>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</si>
  <si>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</si>
  <si>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</si>
  <si>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</si>
  <si>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</si>
  <si>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</si>
  <si>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</si>
  <si>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</si>
  <si>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</si>
  <si>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</si>
  <si>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</si>
  <si>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</si>
  <si>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</si>
  <si>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</si>
  <si>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</si>
  <si>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</si>
  <si>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</si>
  <si>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</si>
  <si>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</si>
  <si>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</si>
  <si>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</si>
  <si>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</si>
  <si>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</si>
  <si>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</si>
  <si>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</si>
  <si>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</si>
  <si>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</si>
  <si>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</si>
  <si>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</si>
  <si>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</si>
  <si>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</si>
  <si>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</si>
  <si>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</si>
  <si>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</si>
  <si>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</si>
  <si>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</si>
  <si>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</si>
  <si>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</si>
  <si>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</si>
  <si>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</si>
  <si>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</si>
  <si>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</si>
  <si>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</si>
  <si>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</si>
  <si>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</si>
  <si>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</si>
  <si>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</si>
  <si>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</si>
  <si>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</si>
  <si>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</si>
  <si>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</si>
  <si>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</si>
  <si>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</si>
  <si>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</si>
  <si>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</si>
  <si>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</si>
  <si>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</si>
  <si>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</si>
  <si>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</si>
  <si>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</si>
  <si>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</si>
  <si>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</si>
  <si>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</si>
  <si>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</si>
  <si>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</si>
  <si>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</si>
  <si>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</si>
  <si>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</si>
  <si>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</si>
  <si>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</si>
  <si>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</si>
  <si>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</si>
  <si>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</si>
  <si>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</si>
  <si>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</si>
  <si>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</si>
  <si>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</si>
  <si>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</si>
  <si>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</si>
  <si>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</si>
  <si>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</si>
  <si>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</si>
  <si>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</si>
  <si>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</si>
  <si>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</si>
  <si>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</si>
  <si>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</si>
  <si>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</si>
  <si>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</si>
  <si>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</si>
  <si>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</si>
  <si>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</si>
  <si>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</si>
  <si>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</si>
  <si>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</si>
  <si>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</si>
  <si>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</si>
  <si>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</si>
  <si>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</si>
  <si>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</si>
  <si>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</si>
  <si>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</si>
  <si>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</si>
  <si>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</si>
  <si>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</si>
  <si>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</si>
  <si>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</si>
  <si>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</si>
  <si>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</si>
  <si>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</si>
  <si>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</si>
  <si>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</si>
  <si>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</si>
  <si>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</si>
  <si>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</si>
  <si>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</si>
  <si>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</si>
  <si>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</si>
  <si>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</si>
  <si>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</si>
  <si>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</si>
  <si>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</si>
  <si>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</si>
  <si>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</si>
  <si>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</si>
  <si>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</si>
  <si>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</si>
  <si>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</si>
  <si>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</si>
  <si>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</si>
  <si>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</si>
  <si>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</si>
  <si>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</si>
  <si>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</si>
  <si>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</si>
  <si>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</si>
  <si>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</si>
  <si>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</si>
  <si>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</si>
  <si>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</si>
  <si>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</si>
  <si>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</si>
  <si>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</si>
  <si>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</si>
  <si>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</si>
  <si>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</si>
  <si>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</si>
  <si>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</si>
  <si>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</si>
  <si>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</si>
  <si>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</si>
  <si>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</si>
  <si>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</si>
  <si>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</si>
  <si>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</si>
  <si>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</si>
  <si>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</si>
  <si>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</si>
  <si>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</si>
  <si>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</si>
  <si>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</si>
  <si>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</si>
  <si>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</si>
  <si>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</si>
  <si>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</si>
  <si>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</si>
  <si>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</si>
  <si>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</si>
  <si>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</si>
  <si>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</si>
  <si>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</si>
  <si>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</si>
  <si>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</si>
  <si>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</si>
  <si>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</si>
  <si>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</si>
  <si>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</si>
  <si>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</si>
  <si>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</si>
  <si>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</si>
  <si>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</si>
  <si>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</si>
  <si>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</si>
  <si>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</si>
  <si>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</si>
  <si>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</si>
  <si>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</si>
  <si>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</si>
  <si>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</si>
  <si>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</si>
  <si>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</si>
  <si>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</si>
  <si>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</si>
  <si>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</si>
  <si>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</si>
  <si>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</si>
  <si>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</si>
  <si>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</si>
  <si>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</si>
  <si>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</si>
  <si>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</si>
  <si>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</si>
  <si>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</si>
  <si>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</si>
  <si>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</si>
  <si>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</si>
  <si>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</si>
  <si>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</si>
  <si>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</si>
  <si>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</si>
  <si>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</si>
  <si>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</si>
  <si>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</si>
  <si>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</si>
  <si>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</si>
  <si>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</si>
  <si>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</si>
  <si>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</si>
  <si>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</si>
  <si>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</si>
  <si>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</si>
  <si>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</si>
  <si>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</si>
  <si>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</si>
  <si>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</si>
  <si>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</si>
  <si>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</si>
  <si>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</si>
  <si>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</si>
  <si>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</si>
  <si>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</si>
  <si>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</si>
  <si>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</si>
  <si>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</si>
  <si>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</si>
  <si>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</si>
  <si>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</si>
  <si>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</si>
  <si>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</si>
  <si>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</si>
  <si>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</si>
  <si>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</si>
  <si>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</si>
  <si>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</si>
  <si>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</si>
  <si>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</si>
  <si>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</si>
  <si>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</si>
  <si>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</si>
  <si>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LASTOVO</t>
  </si>
  <si>
    <t>2025-09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</si>
</sst>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592875.68999999994</v>
      </c>
      <c r="D2" s="6">
        <f>'PR-RAS'!E6</f>
        <v>584288.90999999992</v>
      </c>
      <c r="E2" s="6">
        <v>0</v>
      </c>
      <c r="F2" s="6">
        <v>0</v>
      </c>
      <c r="G2" s="7">
        <f t="shared" ref="G2:G274" si="0">(B2/1000)*(C2*1+D2*2)</f>
        <v>1761.4535099999998</v>
      </c>
      <c r="H2" s="7">
        <f t="shared" ref="H2:H274" si="1">ABS(C2-ROUND(C2,0))+ABS(D2-ROUND(D2,0))</f>
        <v>0.40000000013969839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428443.20999999996</v>
      </c>
      <c r="D3" s="1">
        <f>'PR-RAS'!E7</f>
        <v>407415.69999999995</v>
      </c>
      <c r="E3" s="1">
        <v>0</v>
      </c>
      <c r="F3" s="1">
        <v>0</v>
      </c>
      <c r="G3" s="2">
        <f t="shared" si="0"/>
        <v>2486.5492199999999</v>
      </c>
      <c r="H3" s="2">
        <f t="shared" si="1"/>
        <v>0.51000000000931323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306717.8</v>
      </c>
      <c r="D4" s="1">
        <f>'PR-RAS'!E8</f>
        <v>329168.06</v>
      </c>
      <c r="E4" s="1">
        <v>0</v>
      </c>
      <c r="F4" s="1">
        <v>0</v>
      </c>
      <c r="G4" s="2">
        <f t="shared" si="0"/>
        <v>2895.16176</v>
      </c>
      <c r="H4" s="2">
        <f t="shared" si="1"/>
        <v>0.26000000000931323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228156.93</v>
      </c>
      <c r="D5" s="1">
        <f>'PR-RAS'!E9</f>
        <v>262342.99</v>
      </c>
      <c r="E5" s="1">
        <v>0</v>
      </c>
      <c r="F5" s="1">
        <v>0</v>
      </c>
      <c r="G5" s="2">
        <f t="shared" si="0"/>
        <v>3011.3716399999998</v>
      </c>
      <c r="H5" s="2">
        <f t="shared" si="1"/>
        <v>8.0000000016298145E-2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14652.36</v>
      </c>
      <c r="D6" s="1">
        <f>'PR-RAS'!E10</f>
        <v>14601.87</v>
      </c>
      <c r="E6" s="1">
        <v>0</v>
      </c>
      <c r="F6" s="1">
        <v>0</v>
      </c>
      <c r="G6" s="2">
        <f t="shared" si="0"/>
        <v>219.28050000000005</v>
      </c>
      <c r="H6" s="2">
        <f t="shared" si="1"/>
        <v>0.48999999999978172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22071.06</v>
      </c>
      <c r="D7" s="1">
        <f>'PR-RAS'!E11</f>
        <v>36997.21</v>
      </c>
      <c r="E7" s="1">
        <v>0</v>
      </c>
      <c r="F7" s="1">
        <v>0</v>
      </c>
      <c r="G7" s="2">
        <f t="shared" si="0"/>
        <v>576.39287999999999</v>
      </c>
      <c r="H7" s="2">
        <f t="shared" si="1"/>
        <v>0.27000000000043656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37542.42</v>
      </c>
      <c r="D8" s="1">
        <f>'PR-RAS'!E12</f>
        <v>13348.41</v>
      </c>
      <c r="E8" s="1">
        <v>0</v>
      </c>
      <c r="F8" s="1">
        <v>0</v>
      </c>
      <c r="G8" s="2">
        <f t="shared" si="0"/>
        <v>449.67468000000002</v>
      </c>
      <c r="H8" s="2">
        <f t="shared" si="1"/>
        <v>0.82999999999810825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4295.03</v>
      </c>
      <c r="D9" s="1">
        <f>'PR-RAS'!E13</f>
        <v>1877.58</v>
      </c>
      <c r="E9" s="1">
        <v>0</v>
      </c>
      <c r="F9" s="1">
        <v>0</v>
      </c>
      <c r="G9" s="2">
        <f t="shared" si="0"/>
        <v>64.401520000000005</v>
      </c>
      <c r="H9" s="2">
        <f t="shared" si="1"/>
        <v>0.4499999999998181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108025.43</v>
      </c>
      <c r="D19" s="1">
        <f>'PR-RAS'!E23</f>
        <v>65020.78</v>
      </c>
      <c r="E19" s="1">
        <v>0</v>
      </c>
      <c r="F19" s="1">
        <v>0</v>
      </c>
      <c r="G19" s="2">
        <f t="shared" si="0"/>
        <v>4285.2058199999992</v>
      </c>
      <c r="H19" s="2">
        <f t="shared" si="1"/>
        <v>0.64999999999417923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19989.5</v>
      </c>
      <c r="D20" s="1">
        <f>'PR-RAS'!E24</f>
        <v>3507.29</v>
      </c>
      <c r="E20" s="1">
        <v>0</v>
      </c>
      <c r="F20" s="1">
        <v>0</v>
      </c>
      <c r="G20" s="2">
        <f t="shared" si="0"/>
        <v>513.07752000000005</v>
      </c>
      <c r="H20" s="2">
        <f t="shared" si="1"/>
        <v>0.78999999999996362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88035.93</v>
      </c>
      <c r="D23" s="1">
        <f>'PR-RAS'!E27</f>
        <v>61513.49</v>
      </c>
      <c r="E23" s="1">
        <v>0</v>
      </c>
      <c r="F23" s="1">
        <v>0</v>
      </c>
      <c r="G23" s="2">
        <f t="shared" si="0"/>
        <v>4643.3840199999995</v>
      </c>
      <c r="H23" s="2">
        <f t="shared" si="1"/>
        <v>0.56000000000494765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13699.98</v>
      </c>
      <c r="D25" s="1">
        <f>'PR-RAS'!E29</f>
        <v>13226.86</v>
      </c>
      <c r="E25" s="1">
        <v>0</v>
      </c>
      <c r="F25" s="1">
        <v>0</v>
      </c>
      <c r="G25" s="2">
        <f t="shared" si="0"/>
        <v>963.6887999999999</v>
      </c>
      <c r="H25" s="2">
        <f t="shared" si="1"/>
        <v>0.15999999999985448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13699.98</v>
      </c>
      <c r="D27" s="1">
        <f>'PR-RAS'!E31</f>
        <v>13226.86</v>
      </c>
      <c r="E27" s="1">
        <v>0</v>
      </c>
      <c r="F27" s="1">
        <v>0</v>
      </c>
      <c r="G27" s="2">
        <f t="shared" si="0"/>
        <v>1043.9961999999998</v>
      </c>
      <c r="H27" s="2">
        <f t="shared" si="1"/>
        <v>0.15999999999985448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74031.790000000008</v>
      </c>
      <c r="D45" s="1">
        <f>'PR-RAS'!E49</f>
        <v>75844</v>
      </c>
      <c r="E45" s="1">
        <v>0</v>
      </c>
      <c r="F45" s="1">
        <v>0</v>
      </c>
      <c r="G45" s="2">
        <f t="shared" si="0"/>
        <v>9931.6707599999991</v>
      </c>
      <c r="H45" s="2">
        <f t="shared" si="1"/>
        <v>0.20999999999185093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72816.790000000008</v>
      </c>
      <c r="D54" s="1">
        <f>'PR-RAS'!E58</f>
        <v>75844</v>
      </c>
      <c r="E54" s="1">
        <v>0</v>
      </c>
      <c r="F54" s="1">
        <v>0</v>
      </c>
      <c r="G54" s="2">
        <f t="shared" si="0"/>
        <v>11898.75387</v>
      </c>
      <c r="H54" s="2">
        <f t="shared" si="1"/>
        <v>0.20999999999185093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19486.79</v>
      </c>
      <c r="D55" s="1">
        <f>'PR-RAS'!E59</f>
        <v>35844</v>
      </c>
      <c r="E55" s="1">
        <v>0</v>
      </c>
      <c r="F55" s="1">
        <v>0</v>
      </c>
      <c r="G55" s="2">
        <f t="shared" si="0"/>
        <v>4923.4386600000007</v>
      </c>
      <c r="H55" s="2">
        <f t="shared" si="1"/>
        <v>0.20999999999912689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53330</v>
      </c>
      <c r="D56" s="1">
        <f>'PR-RAS'!E60</f>
        <v>40000</v>
      </c>
      <c r="E56" s="1">
        <v>0</v>
      </c>
      <c r="F56" s="1">
        <v>0</v>
      </c>
      <c r="G56" s="2">
        <f t="shared" si="0"/>
        <v>7333.15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1215</v>
      </c>
      <c r="D57" s="1">
        <f>'PR-RAS'!E61</f>
        <v>0</v>
      </c>
      <c r="E57" s="1">
        <v>0</v>
      </c>
      <c r="F57" s="1">
        <v>0</v>
      </c>
      <c r="G57" s="2">
        <f t="shared" si="0"/>
        <v>68.040000000000006</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1215</v>
      </c>
      <c r="D59" s="1">
        <f>'PR-RAS'!E63</f>
        <v>0</v>
      </c>
      <c r="E59" s="1">
        <v>0</v>
      </c>
      <c r="F59" s="1">
        <v>0</v>
      </c>
      <c r="G59" s="2">
        <f t="shared" si="0"/>
        <v>70.47</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36449.370000000003</v>
      </c>
      <c r="D78" s="1">
        <f>'PR-RAS'!E82</f>
        <v>41976.700000000004</v>
      </c>
      <c r="E78" s="1">
        <v>0</v>
      </c>
      <c r="F78" s="1">
        <v>0</v>
      </c>
      <c r="G78" s="2">
        <f t="shared" si="0"/>
        <v>9271.0132900000008</v>
      </c>
      <c r="H78" s="2">
        <f t="shared" si="1"/>
        <v>0.66999999999825377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34.97</v>
      </c>
      <c r="D79" s="1">
        <f>'PR-RAS'!E83</f>
        <v>6.01</v>
      </c>
      <c r="E79" s="1">
        <v>0</v>
      </c>
      <c r="F79" s="1">
        <v>0</v>
      </c>
      <c r="G79" s="2">
        <f t="shared" si="0"/>
        <v>3.6652199999999997</v>
      </c>
      <c r="H79" s="2">
        <f t="shared" si="1"/>
        <v>4.0000000000000924E-2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14.97</v>
      </c>
      <c r="D81" s="1">
        <f>'PR-RAS'!E85</f>
        <v>6.01</v>
      </c>
      <c r="E81" s="1">
        <v>0</v>
      </c>
      <c r="F81" s="1">
        <v>0</v>
      </c>
      <c r="G81" s="2">
        <f t="shared" si="0"/>
        <v>2.1592000000000002</v>
      </c>
      <c r="H81" s="2">
        <f t="shared" si="1"/>
        <v>3.9999999999999147E-2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20</v>
      </c>
      <c r="D82" s="1">
        <f>'PR-RAS'!E86</f>
        <v>0</v>
      </c>
      <c r="E82" s="1">
        <v>0</v>
      </c>
      <c r="F82" s="1">
        <v>0</v>
      </c>
      <c r="G82" s="2">
        <f t="shared" si="0"/>
        <v>1.62</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36414.400000000001</v>
      </c>
      <c r="D87" s="1">
        <f>'PR-RAS'!E91</f>
        <v>41970.69</v>
      </c>
      <c r="E87" s="1">
        <v>0</v>
      </c>
      <c r="F87" s="1">
        <v>0</v>
      </c>
      <c r="G87" s="2">
        <f t="shared" si="0"/>
        <v>10350.59708</v>
      </c>
      <c r="H87" s="2">
        <f t="shared" si="1"/>
        <v>0.70999999999912689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4844.07</v>
      </c>
      <c r="D88" s="1">
        <f>'PR-RAS'!E92</f>
        <v>17212.150000000001</v>
      </c>
      <c r="E88" s="1">
        <v>0</v>
      </c>
      <c r="F88" s="1">
        <v>0</v>
      </c>
      <c r="G88" s="2">
        <f t="shared" si="0"/>
        <v>3416.3481900000002</v>
      </c>
      <c r="H88" s="2">
        <f t="shared" si="1"/>
        <v>0.22000000000116415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27644.74</v>
      </c>
      <c r="D89" s="1">
        <f>'PR-RAS'!E93</f>
        <v>19213.46</v>
      </c>
      <c r="E89" s="1">
        <v>0</v>
      </c>
      <c r="F89" s="1">
        <v>0</v>
      </c>
      <c r="G89" s="2">
        <f t="shared" si="0"/>
        <v>5814.3060800000003</v>
      </c>
      <c r="H89" s="2">
        <f t="shared" si="1"/>
        <v>0.71999999999752617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3925.59</v>
      </c>
      <c r="D90" s="1">
        <f>'PR-RAS'!E94</f>
        <v>3991.48</v>
      </c>
      <c r="E90" s="1">
        <v>0</v>
      </c>
      <c r="F90" s="1">
        <v>0</v>
      </c>
      <c r="G90" s="2">
        <f t="shared" si="0"/>
        <v>1059.8609499999998</v>
      </c>
      <c r="H90" s="2">
        <f t="shared" si="1"/>
        <v>0.88999999999987267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1553.6</v>
      </c>
      <c r="E93" s="1">
        <v>0</v>
      </c>
      <c r="F93" s="1">
        <v>0</v>
      </c>
      <c r="G93" s="2">
        <f t="shared" si="0"/>
        <v>285.86239999999998</v>
      </c>
      <c r="H93" s="2">
        <f t="shared" si="1"/>
        <v>0.40000000000009095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53641.630000000005</v>
      </c>
      <c r="D102" s="1">
        <f>'PR-RAS'!E106</f>
        <v>58435.25</v>
      </c>
      <c r="E102" s="1">
        <v>0</v>
      </c>
      <c r="F102" s="1">
        <v>0</v>
      </c>
      <c r="G102" s="2">
        <f t="shared" si="0"/>
        <v>17221.725130000003</v>
      </c>
      <c r="H102" s="2">
        <f t="shared" si="1"/>
        <v>0.61999999999534339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11145.61</v>
      </c>
      <c r="D103" s="1">
        <f>'PR-RAS'!E107</f>
        <v>10572.65</v>
      </c>
      <c r="E103" s="1">
        <v>0</v>
      </c>
      <c r="F103" s="1">
        <v>0</v>
      </c>
      <c r="G103" s="2">
        <f t="shared" si="0"/>
        <v>3293.6728199999998</v>
      </c>
      <c r="H103" s="2">
        <f t="shared" si="1"/>
        <v>0.73999999999978172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11145.61</v>
      </c>
      <c r="D107" s="1">
        <f>'PR-RAS'!E111</f>
        <v>10572.65</v>
      </c>
      <c r="E107" s="1">
        <v>0</v>
      </c>
      <c r="F107" s="1">
        <v>0</v>
      </c>
      <c r="G107" s="2">
        <f t="shared" si="0"/>
        <v>3422.83646</v>
      </c>
      <c r="H107" s="2">
        <f t="shared" si="1"/>
        <v>0.73999999999978172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130.13999999999999</v>
      </c>
      <c r="D108" s="1">
        <f>'PR-RAS'!E112</f>
        <v>643.89</v>
      </c>
      <c r="E108" s="1">
        <v>0</v>
      </c>
      <c r="F108" s="1">
        <v>0</v>
      </c>
      <c r="G108" s="2">
        <f t="shared" si="0"/>
        <v>151.71744000000001</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130.13999999999999</v>
      </c>
      <c r="D113" s="1">
        <f>'PR-RAS'!E117</f>
        <v>643.89</v>
      </c>
      <c r="E113" s="1">
        <v>0</v>
      </c>
      <c r="F113" s="1">
        <v>0</v>
      </c>
      <c r="G113" s="2">
        <f t="shared" si="0"/>
        <v>158.80704</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42365.880000000005</v>
      </c>
      <c r="D116" s="1">
        <f>'PR-RAS'!E120</f>
        <v>47218.71</v>
      </c>
      <c r="E116" s="1">
        <v>0</v>
      </c>
      <c r="F116" s="1">
        <v>0</v>
      </c>
      <c r="G116" s="2">
        <f t="shared" si="0"/>
        <v>15732.379499999999</v>
      </c>
      <c r="H116" s="2">
        <f t="shared" si="1"/>
        <v>0.4099999999962165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12734.8</v>
      </c>
      <c r="D117" s="1">
        <f>'PR-RAS'!E121</f>
        <v>13051.11</v>
      </c>
      <c r="E117" s="1">
        <v>0</v>
      </c>
      <c r="F117" s="1">
        <v>0</v>
      </c>
      <c r="G117" s="2">
        <f t="shared" si="0"/>
        <v>4505.0943200000011</v>
      </c>
      <c r="H117" s="2">
        <f t="shared" si="1"/>
        <v>0.31000000000130967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29631.08</v>
      </c>
      <c r="D118" s="1">
        <f>'PR-RAS'!E122</f>
        <v>34167.599999999999</v>
      </c>
      <c r="E118" s="1">
        <v>0</v>
      </c>
      <c r="F118" s="1">
        <v>0</v>
      </c>
      <c r="G118" s="2">
        <f t="shared" si="0"/>
        <v>11462.054760000001</v>
      </c>
      <c r="H118" s="2">
        <f t="shared" si="1"/>
        <v>0.48000000000320142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309.69</v>
      </c>
      <c r="D136" s="1">
        <f>'PR-RAS'!E140</f>
        <v>617.26</v>
      </c>
      <c r="E136" s="1">
        <v>0</v>
      </c>
      <c r="F136" s="1">
        <v>0</v>
      </c>
      <c r="G136" s="2">
        <f t="shared" si="0"/>
        <v>208.46835000000002</v>
      </c>
      <c r="H136" s="2">
        <f t="shared" si="1"/>
        <v>0.56999999999999318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309.69</v>
      </c>
      <c r="D137" s="1">
        <f>'PR-RAS'!E141</f>
        <v>617.26</v>
      </c>
      <c r="E137" s="1">
        <v>0</v>
      </c>
      <c r="F137" s="1">
        <v>0</v>
      </c>
      <c r="G137" s="2">
        <f t="shared" si="0"/>
        <v>210.01256000000001</v>
      </c>
      <c r="H137" s="2">
        <f t="shared" si="1"/>
        <v>0.56999999999999318</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309.69</v>
      </c>
      <c r="D146" s="1">
        <f>'PR-RAS'!E150</f>
        <v>617.26</v>
      </c>
      <c r="E146" s="1">
        <v>0</v>
      </c>
      <c r="F146" s="1">
        <v>0</v>
      </c>
      <c r="G146" s="2">
        <f t="shared" si="0"/>
        <v>223.91045</v>
      </c>
      <c r="H146" s="2">
        <f t="shared" si="1"/>
        <v>0.56999999999999318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612811.29999999993</v>
      </c>
      <c r="D148" s="1">
        <f>'PR-RAS'!E152</f>
        <v>580139.40999999992</v>
      </c>
      <c r="E148" s="1">
        <v>0</v>
      </c>
      <c r="F148" s="1">
        <v>0</v>
      </c>
      <c r="G148" s="2">
        <f t="shared" si="0"/>
        <v>260644.24763999993</v>
      </c>
      <c r="H148" s="2">
        <f t="shared" si="1"/>
        <v>0.70999999984633178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102344.56</v>
      </c>
      <c r="D149" s="1">
        <f>'PR-RAS'!E153</f>
        <v>139798.82</v>
      </c>
      <c r="E149" s="1">
        <v>0</v>
      </c>
      <c r="F149" s="1">
        <v>0</v>
      </c>
      <c r="G149" s="2">
        <f t="shared" si="0"/>
        <v>56527.445599999999</v>
      </c>
      <c r="H149" s="2">
        <f t="shared" si="1"/>
        <v>0.61999999999534339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89171.63</v>
      </c>
      <c r="D150" s="1">
        <f>'PR-RAS'!E154</f>
        <v>116611.74</v>
      </c>
      <c r="E150" s="1">
        <v>0</v>
      </c>
      <c r="F150" s="1">
        <v>0</v>
      </c>
      <c r="G150" s="2">
        <f t="shared" si="0"/>
        <v>48036.871389999993</v>
      </c>
      <c r="H150" s="2">
        <f t="shared" si="1"/>
        <v>0.6299999999901047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89171.63</v>
      </c>
      <c r="D151" s="1">
        <f>'PR-RAS'!E155</f>
        <v>116611.74</v>
      </c>
      <c r="E151" s="1">
        <v>0</v>
      </c>
      <c r="F151" s="1">
        <v>0</v>
      </c>
      <c r="G151" s="2">
        <f t="shared" si="0"/>
        <v>48359.266499999998</v>
      </c>
      <c r="H151" s="2">
        <f t="shared" si="1"/>
        <v>0.6299999999901047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2250</v>
      </c>
      <c r="D155" s="1">
        <f>'PR-RAS'!E159</f>
        <v>4091.44</v>
      </c>
      <c r="E155" s="1">
        <v>0</v>
      </c>
      <c r="F155" s="1">
        <v>0</v>
      </c>
      <c r="G155" s="2">
        <f t="shared" si="0"/>
        <v>1606.6635200000001</v>
      </c>
      <c r="H155" s="2">
        <f t="shared" si="1"/>
        <v>0.44000000000005457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10922.93</v>
      </c>
      <c r="D156" s="1">
        <f>'PR-RAS'!E160</f>
        <v>19095.64</v>
      </c>
      <c r="E156" s="1">
        <v>0</v>
      </c>
      <c r="F156" s="1">
        <v>0</v>
      </c>
      <c r="G156" s="2">
        <f t="shared" si="0"/>
        <v>7612.70255</v>
      </c>
      <c r="H156" s="2">
        <f t="shared" si="1"/>
        <v>0.43000000000029104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10922.93</v>
      </c>
      <c r="D158" s="1">
        <f>'PR-RAS'!E162</f>
        <v>19095.64</v>
      </c>
      <c r="E158" s="1">
        <v>0</v>
      </c>
      <c r="F158" s="1">
        <v>0</v>
      </c>
      <c r="G158" s="2">
        <f t="shared" si="0"/>
        <v>7710.9309700000003</v>
      </c>
      <c r="H158" s="2">
        <f t="shared" si="1"/>
        <v>0.43000000000029104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293324.57999999996</v>
      </c>
      <c r="D160" s="1">
        <f>'PR-RAS'!E164</f>
        <v>165420.37999999998</v>
      </c>
      <c r="E160" s="1">
        <v>0</v>
      </c>
      <c r="F160" s="1">
        <v>0</v>
      </c>
      <c r="G160" s="2">
        <f t="shared" si="0"/>
        <v>99242.289059999981</v>
      </c>
      <c r="H160" s="2">
        <f t="shared" si="1"/>
        <v>0.8000000000174623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8333.7000000000007</v>
      </c>
      <c r="D161" s="1">
        <f>'PR-RAS'!E165</f>
        <v>11212.970000000001</v>
      </c>
      <c r="E161" s="1">
        <v>0</v>
      </c>
      <c r="F161" s="1">
        <v>0</v>
      </c>
      <c r="G161" s="2">
        <f t="shared" si="0"/>
        <v>4921.5424000000003</v>
      </c>
      <c r="H161" s="2">
        <f t="shared" si="1"/>
        <v>0.32999999999810825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977.47</v>
      </c>
      <c r="D162" s="1">
        <f>'PR-RAS'!E166</f>
        <v>698.72</v>
      </c>
      <c r="E162" s="1">
        <v>0</v>
      </c>
      <c r="F162" s="1">
        <v>0</v>
      </c>
      <c r="G162" s="2">
        <f t="shared" si="0"/>
        <v>382.36050999999998</v>
      </c>
      <c r="H162" s="2">
        <f t="shared" si="1"/>
        <v>0.75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1342.75</v>
      </c>
      <c r="D163" s="1">
        <f>'PR-RAS'!E167</f>
        <v>1488.07</v>
      </c>
      <c r="E163" s="1">
        <v>0</v>
      </c>
      <c r="F163" s="1">
        <v>0</v>
      </c>
      <c r="G163" s="2">
        <f t="shared" si="0"/>
        <v>699.66017999999997</v>
      </c>
      <c r="H163" s="2">
        <f t="shared" si="1"/>
        <v>0.31999999999993634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563.08000000000004</v>
      </c>
      <c r="D164" s="1">
        <f>'PR-RAS'!E168</f>
        <v>292.5</v>
      </c>
      <c r="E164" s="1">
        <v>0</v>
      </c>
      <c r="F164" s="1">
        <v>0</v>
      </c>
      <c r="G164" s="2">
        <f t="shared" si="0"/>
        <v>187.13703999999998</v>
      </c>
      <c r="H164" s="2">
        <f t="shared" si="1"/>
        <v>0.58000000000004093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5450.4</v>
      </c>
      <c r="D165" s="1">
        <f>'PR-RAS'!E169</f>
        <v>8733.68</v>
      </c>
      <c r="E165" s="1">
        <v>0</v>
      </c>
      <c r="F165" s="1">
        <v>0</v>
      </c>
      <c r="G165" s="2">
        <f t="shared" si="0"/>
        <v>3758.5126400000004</v>
      </c>
      <c r="H165" s="2">
        <f t="shared" si="1"/>
        <v>0.71999999999934516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18698.750000000004</v>
      </c>
      <c r="D166" s="1">
        <f>'PR-RAS'!E170</f>
        <v>20286.3</v>
      </c>
      <c r="E166" s="1">
        <v>0</v>
      </c>
      <c r="F166" s="1">
        <v>0</v>
      </c>
      <c r="G166" s="2">
        <f t="shared" si="0"/>
        <v>9779.7727500000019</v>
      </c>
      <c r="H166" s="2">
        <f t="shared" si="1"/>
        <v>0.54999999999563443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2159.21</v>
      </c>
      <c r="D167" s="1">
        <f>'PR-RAS'!E171</f>
        <v>2262.94</v>
      </c>
      <c r="E167" s="1">
        <v>0</v>
      </c>
      <c r="F167" s="1">
        <v>0</v>
      </c>
      <c r="G167" s="2">
        <f t="shared" si="0"/>
        <v>1109.7249400000001</v>
      </c>
      <c r="H167" s="2">
        <f t="shared" si="1"/>
        <v>0.26999999999998181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11614.03</v>
      </c>
      <c r="D169" s="1">
        <f>'PR-RAS'!E173</f>
        <v>11926.8</v>
      </c>
      <c r="E169" s="1">
        <v>0</v>
      </c>
      <c r="F169" s="1">
        <v>0</v>
      </c>
      <c r="G169" s="2">
        <f t="shared" si="0"/>
        <v>5958.5618400000003</v>
      </c>
      <c r="H169" s="2">
        <f t="shared" si="1"/>
        <v>0.23000000000138243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2819.29</v>
      </c>
      <c r="D170" s="1">
        <f>'PR-RAS'!E174</f>
        <v>3112.31</v>
      </c>
      <c r="E170" s="1">
        <v>0</v>
      </c>
      <c r="F170" s="1">
        <v>0</v>
      </c>
      <c r="G170" s="2">
        <f t="shared" si="0"/>
        <v>1528.4207900000001</v>
      </c>
      <c r="H170" s="2">
        <f t="shared" si="1"/>
        <v>0.59999999999990905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2106.2199999999998</v>
      </c>
      <c r="D171" s="1">
        <f>'PR-RAS'!E175</f>
        <v>2984.25</v>
      </c>
      <c r="E171" s="1">
        <v>0</v>
      </c>
      <c r="F171" s="1">
        <v>0</v>
      </c>
      <c r="G171" s="2">
        <f t="shared" si="0"/>
        <v>1372.7023999999999</v>
      </c>
      <c r="H171" s="2">
        <f t="shared" si="1"/>
        <v>0.46999999999979991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255924.27999999997</v>
      </c>
      <c r="D174" s="1">
        <f>'PR-RAS'!E178</f>
        <v>115395.82999999999</v>
      </c>
      <c r="E174" s="1">
        <v>0</v>
      </c>
      <c r="F174" s="1">
        <v>0</v>
      </c>
      <c r="G174" s="2">
        <f t="shared" si="0"/>
        <v>84201.857619999981</v>
      </c>
      <c r="H174" s="2">
        <f t="shared" si="1"/>
        <v>0.4499999999825377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35894.870000000003</v>
      </c>
      <c r="D175" s="1">
        <f>'PR-RAS'!E179</f>
        <v>40384.78</v>
      </c>
      <c r="E175" s="1">
        <v>0</v>
      </c>
      <c r="F175" s="1">
        <v>0</v>
      </c>
      <c r="G175" s="2">
        <f t="shared" si="0"/>
        <v>20299.610819999998</v>
      </c>
      <c r="H175" s="2">
        <f t="shared" si="1"/>
        <v>0.34999999999854481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185073.61</v>
      </c>
      <c r="D176" s="1">
        <f>'PR-RAS'!E180</f>
        <v>24686.5</v>
      </c>
      <c r="E176" s="1">
        <v>0</v>
      </c>
      <c r="F176" s="1">
        <v>0</v>
      </c>
      <c r="G176" s="2">
        <f t="shared" si="0"/>
        <v>41028.156749999995</v>
      </c>
      <c r="H176" s="2">
        <f t="shared" si="1"/>
        <v>0.89000000001396984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4867.8100000000004</v>
      </c>
      <c r="D178" s="1">
        <f>'PR-RAS'!E182</f>
        <v>7552.79</v>
      </c>
      <c r="E178" s="1">
        <v>0</v>
      </c>
      <c r="F178" s="1">
        <v>0</v>
      </c>
      <c r="G178" s="2">
        <f t="shared" si="0"/>
        <v>3535.2900299999997</v>
      </c>
      <c r="H178" s="2">
        <f t="shared" si="1"/>
        <v>0.3999999999996362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1000</v>
      </c>
      <c r="E180" s="1">
        <v>0</v>
      </c>
      <c r="F180" s="1">
        <v>0</v>
      </c>
      <c r="G180" s="2">
        <f t="shared" si="0"/>
        <v>358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17803.169999999998</v>
      </c>
      <c r="D181" s="1">
        <f>'PR-RAS'!E185</f>
        <v>21658.97</v>
      </c>
      <c r="E181" s="1">
        <v>0</v>
      </c>
      <c r="F181" s="1">
        <v>0</v>
      </c>
      <c r="G181" s="2">
        <f t="shared" si="0"/>
        <v>11001.799799999999</v>
      </c>
      <c r="H181" s="2">
        <f t="shared" si="1"/>
        <v>0.19999999999708962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4801.12</v>
      </c>
      <c r="D182" s="1">
        <f>'PR-RAS'!E186</f>
        <v>7820.42</v>
      </c>
      <c r="E182" s="1">
        <v>0</v>
      </c>
      <c r="F182" s="1">
        <v>0</v>
      </c>
      <c r="G182" s="2">
        <f t="shared" si="0"/>
        <v>3699.9947599999996</v>
      </c>
      <c r="H182" s="2">
        <f t="shared" si="1"/>
        <v>0.53999999999996362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7483.7</v>
      </c>
      <c r="D183" s="1">
        <f>'PR-RAS'!E187</f>
        <v>12292.37</v>
      </c>
      <c r="E183" s="1">
        <v>0</v>
      </c>
      <c r="F183" s="1">
        <v>0</v>
      </c>
      <c r="G183" s="2">
        <f t="shared" si="0"/>
        <v>5836.4560799999999</v>
      </c>
      <c r="H183" s="2">
        <f t="shared" si="1"/>
        <v>0.67000000000098225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10367.85</v>
      </c>
      <c r="D190" s="1">
        <f>'PR-RAS'!E194</f>
        <v>18525.28</v>
      </c>
      <c r="E190" s="1">
        <v>0</v>
      </c>
      <c r="F190" s="1">
        <v>0</v>
      </c>
      <c r="G190" s="2">
        <f t="shared" si="0"/>
        <v>8962.0794900000001</v>
      </c>
      <c r="H190" s="2">
        <f t="shared" si="1"/>
        <v>0.42999999999847205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11597.9</v>
      </c>
      <c r="E191" s="1">
        <v>0</v>
      </c>
      <c r="F191" s="1">
        <v>0</v>
      </c>
      <c r="G191" s="2">
        <f t="shared" si="0"/>
        <v>4407.2020000000002</v>
      </c>
      <c r="H191" s="2">
        <f t="shared" si="1"/>
        <v>0.1000000000003638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4763.41</v>
      </c>
      <c r="D193" s="1">
        <f>'PR-RAS'!E197</f>
        <v>540.73</v>
      </c>
      <c r="E193" s="1">
        <v>0</v>
      </c>
      <c r="F193" s="1">
        <v>0</v>
      </c>
      <c r="G193" s="2">
        <f t="shared" si="0"/>
        <v>1122.21504</v>
      </c>
      <c r="H193" s="2">
        <f t="shared" si="1"/>
        <v>0.67999999999983629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1265</v>
      </c>
      <c r="D194" s="1">
        <f>'PR-RAS'!E198</f>
        <v>1355</v>
      </c>
      <c r="E194" s="1">
        <v>0</v>
      </c>
      <c r="F194" s="1">
        <v>0</v>
      </c>
      <c r="G194" s="2">
        <f t="shared" si="0"/>
        <v>767.17500000000007</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2833.44</v>
      </c>
      <c r="D195" s="1">
        <f>'PR-RAS'!E199</f>
        <v>4681.6499999999996</v>
      </c>
      <c r="E195" s="1">
        <v>0</v>
      </c>
      <c r="F195" s="1">
        <v>0</v>
      </c>
      <c r="G195" s="2">
        <f t="shared" si="0"/>
        <v>2366.1675599999999</v>
      </c>
      <c r="H195" s="2">
        <f t="shared" si="1"/>
        <v>0.79000000000041837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1506</v>
      </c>
      <c r="D197" s="1">
        <f>'PR-RAS'!E201</f>
        <v>350</v>
      </c>
      <c r="E197" s="1">
        <v>0</v>
      </c>
      <c r="F197" s="1">
        <v>0</v>
      </c>
      <c r="G197" s="2">
        <f t="shared" si="0"/>
        <v>432.37600000000003</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680.33999999999992</v>
      </c>
      <c r="D198" s="1">
        <f>'PR-RAS'!E202</f>
        <v>707.2</v>
      </c>
      <c r="E198" s="1">
        <v>0</v>
      </c>
      <c r="F198" s="1">
        <v>0</v>
      </c>
      <c r="G198" s="2">
        <f t="shared" si="0"/>
        <v>412.66377999999997</v>
      </c>
      <c r="H198" s="2">
        <f t="shared" si="1"/>
        <v>0.53999999999996362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680.33999999999992</v>
      </c>
      <c r="D212" s="1">
        <f>'PR-RAS'!E216</f>
        <v>707.2</v>
      </c>
      <c r="E212" s="1">
        <v>0</v>
      </c>
      <c r="F212" s="1">
        <v>0</v>
      </c>
      <c r="G212" s="2">
        <f t="shared" si="0"/>
        <v>441.99013999999994</v>
      </c>
      <c r="H212" s="2">
        <f t="shared" si="1"/>
        <v>0.53999999999996362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652.28</v>
      </c>
      <c r="D213" s="1">
        <f>'PR-RAS'!E217</f>
        <v>706.2</v>
      </c>
      <c r="E213" s="1">
        <v>0</v>
      </c>
      <c r="F213" s="1">
        <v>0</v>
      </c>
      <c r="G213" s="2">
        <f t="shared" si="0"/>
        <v>437.71216000000004</v>
      </c>
      <c r="H213" s="2">
        <f t="shared" si="1"/>
        <v>0.48000000000001819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28.06</v>
      </c>
      <c r="D215" s="1">
        <f>'PR-RAS'!E219</f>
        <v>1</v>
      </c>
      <c r="E215" s="1">
        <v>0</v>
      </c>
      <c r="F215" s="1">
        <v>0</v>
      </c>
      <c r="G215" s="2">
        <f t="shared" si="0"/>
        <v>6.4328399999999997</v>
      </c>
      <c r="H215" s="2">
        <f t="shared" si="1"/>
        <v>5.9999999999998721E-2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141444.64999999997</v>
      </c>
      <c r="D226" s="1">
        <f>'PR-RAS'!E230</f>
        <v>164530.9</v>
      </c>
      <c r="E226" s="1">
        <v>0</v>
      </c>
      <c r="F226" s="1">
        <v>0</v>
      </c>
      <c r="G226" s="2">
        <f t="shared" si="0"/>
        <v>105863.95125</v>
      </c>
      <c r="H226" s="2">
        <f t="shared" si="1"/>
        <v>0.45000000004074536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3161.8</v>
      </c>
      <c r="D242" s="1">
        <f>'PR-RAS'!E246</f>
        <v>5370</v>
      </c>
      <c r="E242" s="1">
        <v>0</v>
      </c>
      <c r="F242" s="1">
        <v>0</v>
      </c>
      <c r="G242" s="2">
        <f t="shared" si="0"/>
        <v>3350.3337999999999</v>
      </c>
      <c r="H242" s="2">
        <f t="shared" si="1"/>
        <v>0.1999999999998181</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3161.8</v>
      </c>
      <c r="D243" s="1">
        <f>'PR-RAS'!E247</f>
        <v>5370</v>
      </c>
      <c r="E243" s="1">
        <v>0</v>
      </c>
      <c r="F243" s="1">
        <v>0</v>
      </c>
      <c r="G243" s="2">
        <f t="shared" si="0"/>
        <v>3364.2355999999995</v>
      </c>
      <c r="H243" s="2">
        <f t="shared" si="1"/>
        <v>0.1999999999998181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138282.84999999998</v>
      </c>
      <c r="D246" s="1">
        <f>'PR-RAS'!E250</f>
        <v>159160.9</v>
      </c>
      <c r="E246" s="1">
        <v>0</v>
      </c>
      <c r="F246" s="1">
        <v>0</v>
      </c>
      <c r="G246" s="2">
        <f t="shared" si="0"/>
        <v>111868.13924999999</v>
      </c>
      <c r="H246" s="2">
        <f t="shared" si="1"/>
        <v>0.25000000002910383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135109.10999999999</v>
      </c>
      <c r="D247" s="1">
        <f>'PR-RAS'!E251</f>
        <v>159160.9</v>
      </c>
      <c r="E247" s="1">
        <v>0</v>
      </c>
      <c r="F247" s="1">
        <v>0</v>
      </c>
      <c r="G247" s="2">
        <f t="shared" si="0"/>
        <v>111544.00386</v>
      </c>
      <c r="H247" s="2">
        <f t="shared" si="1"/>
        <v>0.20999999999185093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3173.74</v>
      </c>
      <c r="D248" s="1">
        <f>'PR-RAS'!E252</f>
        <v>0</v>
      </c>
      <c r="E248" s="1">
        <v>0</v>
      </c>
      <c r="F248" s="1">
        <v>0</v>
      </c>
      <c r="G248" s="2">
        <f t="shared" si="0"/>
        <v>783.91377999999997</v>
      </c>
      <c r="H248" s="2">
        <f t="shared" si="1"/>
        <v>0.26000000000021828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1725.41</v>
      </c>
      <c r="D258" s="1">
        <f>'PR-RAS'!E262</f>
        <v>14556.1</v>
      </c>
      <c r="E258" s="1">
        <v>0</v>
      </c>
      <c r="F258" s="1">
        <v>0</v>
      </c>
      <c r="G258" s="2">
        <f t="shared" si="0"/>
        <v>7925.26577</v>
      </c>
      <c r="H258" s="2">
        <f t="shared" si="1"/>
        <v>0.51000000000044565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1725.41</v>
      </c>
      <c r="D265" s="1">
        <f>'PR-RAS'!E269</f>
        <v>14556.1</v>
      </c>
      <c r="E265" s="1">
        <v>0</v>
      </c>
      <c r="F265" s="1">
        <v>0</v>
      </c>
      <c r="G265" s="2">
        <f t="shared" si="0"/>
        <v>8141.1290400000007</v>
      </c>
      <c r="H265" s="2">
        <f t="shared" si="1"/>
        <v>0.51000000000044565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1725.41</v>
      </c>
      <c r="D266" s="1">
        <f>'PR-RAS'!E270</f>
        <v>14556.1</v>
      </c>
      <c r="E266" s="1">
        <v>0</v>
      </c>
      <c r="F266" s="1">
        <v>0</v>
      </c>
      <c r="G266" s="2">
        <f t="shared" si="0"/>
        <v>8171.9666500000003</v>
      </c>
      <c r="H266" s="2">
        <f t="shared" si="1"/>
        <v>0.51000000000044565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73291.759999999995</v>
      </c>
      <c r="D269" s="1">
        <f>'PR-RAS'!E273</f>
        <v>95126.01</v>
      </c>
      <c r="E269" s="1">
        <v>0</v>
      </c>
      <c r="F269" s="1">
        <v>0</v>
      </c>
      <c r="G269" s="2">
        <f t="shared" si="0"/>
        <v>70629.733039999992</v>
      </c>
      <c r="H269" s="2">
        <f t="shared" si="1"/>
        <v>0.25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59131.61</v>
      </c>
      <c r="D270" s="1">
        <f>'PR-RAS'!E274</f>
        <v>80965.86</v>
      </c>
      <c r="E270" s="1">
        <v>0</v>
      </c>
      <c r="F270" s="1">
        <v>0</v>
      </c>
      <c r="G270" s="2">
        <f t="shared" si="0"/>
        <v>59466.03577000001</v>
      </c>
      <c r="H270" s="2">
        <f t="shared" si="1"/>
        <v>0.52999999999883585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59131.61</v>
      </c>
      <c r="D271" s="1">
        <f>'PR-RAS'!E275</f>
        <v>80965.86</v>
      </c>
      <c r="E271" s="1">
        <v>0</v>
      </c>
      <c r="F271" s="1">
        <v>0</v>
      </c>
      <c r="G271" s="2">
        <f t="shared" si="0"/>
        <v>59687.099100000007</v>
      </c>
      <c r="H271" s="2">
        <f t="shared" si="1"/>
        <v>0.52999999999883585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14160.15</v>
      </c>
      <c r="D285" s="1">
        <f>'PR-RAS'!E289</f>
        <v>14160.15</v>
      </c>
      <c r="E285" s="1">
        <v>0</v>
      </c>
      <c r="F285" s="1">
        <v>0</v>
      </c>
      <c r="G285" s="2">
        <f t="shared" si="12"/>
        <v>12064.447799999998</v>
      </c>
      <c r="H285" s="2">
        <f t="shared" si="13"/>
        <v>0.2999999999992724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14160.15</v>
      </c>
      <c r="D286" s="1">
        <f>'PR-RAS'!E290</f>
        <v>14160.15</v>
      </c>
      <c r="E286" s="1">
        <v>0</v>
      </c>
      <c r="F286" s="1">
        <v>0</v>
      </c>
      <c r="G286" s="2">
        <f t="shared" si="12"/>
        <v>12106.928249999999</v>
      </c>
      <c r="H286" s="2">
        <f t="shared" si="13"/>
        <v>0.2999999999992724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612811.29999999993</v>
      </c>
      <c r="D295" s="1">
        <f>'PR-RAS'!E299</f>
        <v>580139.40999999992</v>
      </c>
      <c r="E295" s="1">
        <v>0</v>
      </c>
      <c r="F295" s="1">
        <v>0</v>
      </c>
      <c r="G295" s="2">
        <f t="shared" si="12"/>
        <v>521288.49527999986</v>
      </c>
      <c r="H295" s="2">
        <f t="shared" si="13"/>
        <v>0.70999999984633178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4149.5</v>
      </c>
      <c r="E296" s="1">
        <v>0</v>
      </c>
      <c r="F296" s="1">
        <v>0</v>
      </c>
      <c r="G296" s="2">
        <f t="shared" si="12"/>
        <v>2448.2049999999999</v>
      </c>
      <c r="H296" s="2">
        <f t="shared" si="13"/>
        <v>0.5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19935.609999999986</v>
      </c>
      <c r="D297" s="1">
        <f>'PR-RAS'!E301</f>
        <v>0</v>
      </c>
      <c r="E297" s="1">
        <v>0</v>
      </c>
      <c r="F297" s="1">
        <v>0</v>
      </c>
      <c r="G297" s="2">
        <f t="shared" si="12"/>
        <v>5900.9405599999955</v>
      </c>
      <c r="H297" s="2">
        <f t="shared" si="13"/>
        <v>0.39000000001396984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69138.600000000006</v>
      </c>
      <c r="D298" s="1">
        <f>'PR-RAS'!E302</f>
        <v>303656.49</v>
      </c>
      <c r="E298" s="1">
        <v>0</v>
      </c>
      <c r="F298" s="1">
        <v>0</v>
      </c>
      <c r="G298" s="2">
        <f t="shared" si="12"/>
        <v>200906.11925999998</v>
      </c>
      <c r="H298" s="2">
        <f t="shared" si="13"/>
        <v>0.88999999998486601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42895.78</v>
      </c>
      <c r="D300" s="1">
        <f>'PR-RAS'!E304</f>
        <v>25978.61</v>
      </c>
      <c r="E300" s="1">
        <v>0</v>
      </c>
      <c r="F300" s="1">
        <v>0</v>
      </c>
      <c r="G300" s="2">
        <f t="shared" si="12"/>
        <v>28361.046999999999</v>
      </c>
      <c r="H300" s="2">
        <f t="shared" si="13"/>
        <v>0.61000000000058208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513.66</v>
      </c>
      <c r="D303" s="1">
        <f>'PR-RAS'!E308</f>
        <v>18874.86</v>
      </c>
      <c r="E303" s="1">
        <v>0</v>
      </c>
      <c r="F303" s="1">
        <v>0</v>
      </c>
      <c r="G303" s="2">
        <f t="shared" si="12"/>
        <v>11555.540760000002</v>
      </c>
      <c r="H303" s="2">
        <f t="shared" si="13"/>
        <v>0.47999999999944976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18784.86</v>
      </c>
      <c r="E304" s="1">
        <v>0</v>
      </c>
      <c r="F304" s="1">
        <v>0</v>
      </c>
      <c r="G304" s="2">
        <f t="shared" si="12"/>
        <v>11383.62516</v>
      </c>
      <c r="H304" s="2">
        <f t="shared" si="13"/>
        <v>0.13999999999941792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18784.86</v>
      </c>
      <c r="E305" s="1">
        <v>0</v>
      </c>
      <c r="F305" s="1">
        <v>0</v>
      </c>
      <c r="G305" s="2">
        <f t="shared" si="12"/>
        <v>11421.194880000001</v>
      </c>
      <c r="H305" s="2">
        <f t="shared" si="13"/>
        <v>0.13999999999941792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18784.86</v>
      </c>
      <c r="E306" s="1">
        <v>0</v>
      </c>
      <c r="F306" s="1">
        <v>0</v>
      </c>
      <c r="G306" s="2">
        <f t="shared" si="12"/>
        <v>11458.7646</v>
      </c>
      <c r="H306" s="2">
        <f t="shared" si="13"/>
        <v>0.13999999999941792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513.66</v>
      </c>
      <c r="D316" s="1">
        <f>'PR-RAS'!E321</f>
        <v>90</v>
      </c>
      <c r="E316" s="1">
        <v>0</v>
      </c>
      <c r="F316" s="1">
        <v>0</v>
      </c>
      <c r="G316" s="2">
        <f t="shared" si="12"/>
        <v>218.50289999999998</v>
      </c>
      <c r="H316" s="2">
        <f t="shared" si="13"/>
        <v>0.34000000000003183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513.66</v>
      </c>
      <c r="D317" s="1">
        <f>'PR-RAS'!E322</f>
        <v>90</v>
      </c>
      <c r="E317" s="1">
        <v>0</v>
      </c>
      <c r="F317" s="1">
        <v>0</v>
      </c>
      <c r="G317" s="2">
        <f t="shared" si="12"/>
        <v>219.19656000000001</v>
      </c>
      <c r="H317" s="2">
        <f t="shared" si="13"/>
        <v>0.34000000000003183</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513.66</v>
      </c>
      <c r="D318" s="1">
        <f>'PR-RAS'!E323</f>
        <v>90</v>
      </c>
      <c r="E318" s="1">
        <v>0</v>
      </c>
      <c r="F318" s="1">
        <v>0</v>
      </c>
      <c r="G318" s="2">
        <f t="shared" si="12"/>
        <v>219.89022</v>
      </c>
      <c r="H318" s="2">
        <f t="shared" si="13"/>
        <v>0.34000000000003183</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238881.57</v>
      </c>
      <c r="D355" s="1">
        <f>'PR-RAS'!E360</f>
        <v>78875.37</v>
      </c>
      <c r="E355" s="1">
        <v>0</v>
      </c>
      <c r="F355" s="1">
        <v>0</v>
      </c>
      <c r="G355" s="2">
        <f t="shared" si="12"/>
        <v>140407.83773999999</v>
      </c>
      <c r="H355" s="2">
        <f t="shared" si="13"/>
        <v>0.79999999998835847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7609</v>
      </c>
      <c r="E356" s="1">
        <v>0</v>
      </c>
      <c r="F356" s="1">
        <v>0</v>
      </c>
      <c r="G356" s="2">
        <f t="shared" si="12"/>
        <v>5402.3899999999994</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7609</v>
      </c>
      <c r="E357" s="1">
        <v>0</v>
      </c>
      <c r="F357" s="1">
        <v>0</v>
      </c>
      <c r="G357" s="2">
        <f t="shared" si="12"/>
        <v>5417.6080000000002</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7609</v>
      </c>
      <c r="E358" s="1">
        <v>0</v>
      </c>
      <c r="F358" s="1">
        <v>0</v>
      </c>
      <c r="G358" s="2">
        <f t="shared" si="12"/>
        <v>5432.826</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135773.95000000001</v>
      </c>
      <c r="D368" s="1">
        <f>'PR-RAS'!E373</f>
        <v>39145.47</v>
      </c>
      <c r="E368" s="1">
        <v>0</v>
      </c>
      <c r="F368" s="1">
        <v>0</v>
      </c>
      <c r="G368" s="2">
        <f t="shared" si="12"/>
        <v>78561.814630000008</v>
      </c>
      <c r="H368" s="2">
        <f t="shared" si="13"/>
        <v>0.51999999998952262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3250</v>
      </c>
      <c r="D369" s="1">
        <f>'PR-RAS'!E374</f>
        <v>14325.97</v>
      </c>
      <c r="E369" s="1">
        <v>0</v>
      </c>
      <c r="F369" s="1">
        <v>0</v>
      </c>
      <c r="G369" s="2">
        <f t="shared" si="12"/>
        <v>11739.913919999999</v>
      </c>
      <c r="H369" s="2">
        <f t="shared" si="13"/>
        <v>3.0000000000654836E-2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14145.97</v>
      </c>
      <c r="E371" s="1">
        <v>0</v>
      </c>
      <c r="F371" s="1">
        <v>0</v>
      </c>
      <c r="G371" s="2">
        <f t="shared" si="12"/>
        <v>10468.0178</v>
      </c>
      <c r="H371" s="2">
        <f t="shared" si="13"/>
        <v>3.0000000000654836E-2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3250</v>
      </c>
      <c r="D373" s="1">
        <f>'PR-RAS'!E378</f>
        <v>180</v>
      </c>
      <c r="E373" s="1">
        <v>0</v>
      </c>
      <c r="F373" s="1">
        <v>0</v>
      </c>
      <c r="G373" s="2">
        <f t="shared" si="12"/>
        <v>1342.92</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122573.95</v>
      </c>
      <c r="D374" s="1">
        <f>'PR-RAS'!E379</f>
        <v>14800</v>
      </c>
      <c r="E374" s="1">
        <v>0</v>
      </c>
      <c r="F374" s="1">
        <v>0</v>
      </c>
      <c r="G374" s="2">
        <f t="shared" si="12"/>
        <v>56760.883350000004</v>
      </c>
      <c r="H374" s="2">
        <f t="shared" si="13"/>
        <v>5.0000000002910383E-2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986.25</v>
      </c>
      <c r="D375" s="1">
        <f>'PR-RAS'!E380</f>
        <v>0</v>
      </c>
      <c r="E375" s="1">
        <v>0</v>
      </c>
      <c r="F375" s="1">
        <v>0</v>
      </c>
      <c r="G375" s="2">
        <f t="shared" si="12"/>
        <v>368.85750000000002</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850</v>
      </c>
      <c r="D377" s="1">
        <f>'PR-RAS'!E382</f>
        <v>1800</v>
      </c>
      <c r="E377" s="1">
        <v>0</v>
      </c>
      <c r="F377" s="1">
        <v>0</v>
      </c>
      <c r="G377" s="2">
        <f t="shared" si="12"/>
        <v>1673.2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120737.7</v>
      </c>
      <c r="D381" s="1">
        <f>'PR-RAS'!E386</f>
        <v>13000</v>
      </c>
      <c r="E381" s="1">
        <v>0</v>
      </c>
      <c r="F381" s="1">
        <v>0</v>
      </c>
      <c r="G381" s="2">
        <f t="shared" si="12"/>
        <v>55760.326000000008</v>
      </c>
      <c r="H381" s="2">
        <f t="shared" si="13"/>
        <v>0.30000000000291038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9950</v>
      </c>
      <c r="D396" s="1">
        <f>'PR-RAS'!E401</f>
        <v>10019.5</v>
      </c>
      <c r="E396" s="1">
        <v>0</v>
      </c>
      <c r="F396" s="1">
        <v>0</v>
      </c>
      <c r="G396" s="2">
        <f t="shared" si="12"/>
        <v>11845.655000000001</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9950</v>
      </c>
      <c r="D400" s="1">
        <f>'PR-RAS'!E405</f>
        <v>10019.5</v>
      </c>
      <c r="E400" s="1">
        <v>0</v>
      </c>
      <c r="F400" s="1">
        <v>0</v>
      </c>
      <c r="G400" s="2">
        <f t="shared" si="12"/>
        <v>11965.611000000001</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103107.62</v>
      </c>
      <c r="D407" s="1">
        <f>'PR-RAS'!E412</f>
        <v>32120.9</v>
      </c>
      <c r="E407" s="1">
        <v>0</v>
      </c>
      <c r="F407" s="1">
        <v>0</v>
      </c>
      <c r="G407" s="2">
        <f t="shared" si="12"/>
        <v>67943.864520000003</v>
      </c>
      <c r="H407" s="2">
        <f t="shared" si="13"/>
        <v>0.48000000000320142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103107.62</v>
      </c>
      <c r="D408" s="1">
        <f>'PR-RAS'!E413</f>
        <v>32120.9</v>
      </c>
      <c r="E408" s="1">
        <v>0</v>
      </c>
      <c r="F408" s="1">
        <v>0</v>
      </c>
      <c r="G408" s="2">
        <f t="shared" si="12"/>
        <v>68111.213939999987</v>
      </c>
      <c r="H408" s="2">
        <f t="shared" si="13"/>
        <v>0.48000000000320142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238367.91</v>
      </c>
      <c r="D413" s="1">
        <f>'PR-RAS'!E418</f>
        <v>60000.509999999995</v>
      </c>
      <c r="E413" s="1">
        <v>0</v>
      </c>
      <c r="F413" s="1">
        <v>0</v>
      </c>
      <c r="G413" s="2">
        <f t="shared" si="12"/>
        <v>147647.99915999998</v>
      </c>
      <c r="H413" s="2">
        <f t="shared" si="13"/>
        <v>0.58000000000174623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122216.28</v>
      </c>
      <c r="D414" s="1">
        <f>'PR-RAS'!E419</f>
        <v>0</v>
      </c>
      <c r="E414" s="1">
        <v>0</v>
      </c>
      <c r="F414" s="1">
        <v>0</v>
      </c>
      <c r="G414" s="2">
        <f t="shared" si="12"/>
        <v>50475.323639999995</v>
      </c>
      <c r="H414" s="2">
        <f t="shared" si="13"/>
        <v>0.27999999999883585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211024.65</v>
      </c>
      <c r="E415" s="1">
        <v>0</v>
      </c>
      <c r="F415" s="1">
        <v>0</v>
      </c>
      <c r="G415" s="2">
        <f t="shared" si="12"/>
        <v>174728.41019999998</v>
      </c>
      <c r="H415" s="2">
        <f t="shared" si="13"/>
        <v>0.35000000000582077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593389.35</v>
      </c>
      <c r="D417" s="1">
        <f>'PR-RAS'!E422</f>
        <v>603163.7699999999</v>
      </c>
      <c r="E417" s="1">
        <v>0</v>
      </c>
      <c r="F417" s="1">
        <v>0</v>
      </c>
      <c r="G417" s="2">
        <f t="shared" si="12"/>
        <v>748682.22623999987</v>
      </c>
      <c r="H417" s="2">
        <f t="shared" si="13"/>
        <v>0.58000000007450581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851692.86999999988</v>
      </c>
      <c r="D418" s="1">
        <f>'PR-RAS'!E423</f>
        <v>659014.77999999991</v>
      </c>
      <c r="E418" s="1">
        <v>0</v>
      </c>
      <c r="F418" s="1">
        <v>0</v>
      </c>
      <c r="G418" s="2">
        <f t="shared" si="12"/>
        <v>904774.25330999983</v>
      </c>
      <c r="H418" s="2">
        <f t="shared" si="13"/>
        <v>0.35000000020954758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258303.5199999999</v>
      </c>
      <c r="D420" s="1">
        <f>'PR-RAS'!E425</f>
        <v>55851.010000000009</v>
      </c>
      <c r="E420" s="1">
        <v>0</v>
      </c>
      <c r="F420" s="1">
        <v>0</v>
      </c>
      <c r="G420" s="2">
        <f t="shared" si="12"/>
        <v>155032.32125999997</v>
      </c>
      <c r="H420" s="2">
        <f t="shared" si="13"/>
        <v>0.4900000001071021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191354.88</v>
      </c>
      <c r="D421" s="1">
        <f>'PR-RAS'!E426</f>
        <v>92631.84</v>
      </c>
      <c r="E421" s="1">
        <v>0</v>
      </c>
      <c r="F421" s="1">
        <v>0</v>
      </c>
      <c r="G421" s="2">
        <f t="shared" si="12"/>
        <v>158179.79519999999</v>
      </c>
      <c r="H421" s="2">
        <f t="shared" si="13"/>
        <v>0.27999999999883585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42895.78</v>
      </c>
      <c r="D423" s="1">
        <f>'PR-RAS'!E428</f>
        <v>25978.61</v>
      </c>
      <c r="E423" s="1">
        <v>0</v>
      </c>
      <c r="F423" s="1">
        <v>0</v>
      </c>
      <c r="G423" s="2">
        <f t="shared" si="12"/>
        <v>40027.966</v>
      </c>
      <c r="H423" s="2">
        <f t="shared" si="13"/>
        <v>0.61000000000058208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593389.35</v>
      </c>
      <c r="D637" s="1">
        <f>'PR-RAS'!E643</f>
        <v>603163.7699999999</v>
      </c>
      <c r="E637" s="1">
        <v>0</v>
      </c>
      <c r="F637" s="1">
        <v>0</v>
      </c>
      <c r="G637" s="2">
        <f t="shared" si="14"/>
        <v>1144619.9420399999</v>
      </c>
      <c r="H637" s="2">
        <f t="shared" si="15"/>
        <v>0.58000000007450581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851692.86999999988</v>
      </c>
      <c r="D638" s="1">
        <f>'PR-RAS'!E644</f>
        <v>659014.77999999991</v>
      </c>
      <c r="E638" s="1">
        <v>0</v>
      </c>
      <c r="F638" s="1">
        <v>0</v>
      </c>
      <c r="G638" s="2">
        <f t="shared" si="14"/>
        <v>1382113.1879099999</v>
      </c>
      <c r="H638" s="2">
        <f t="shared" si="15"/>
        <v>0.35000000020954758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258303.5199999999</v>
      </c>
      <c r="D640" s="1">
        <f>'PR-RAS'!E646</f>
        <v>55851.010000000009</v>
      </c>
      <c r="E640" s="1">
        <v>0</v>
      </c>
      <c r="F640" s="1">
        <v>0</v>
      </c>
      <c r="G640" s="2">
        <f t="shared" si="14"/>
        <v>236433.54005999994</v>
      </c>
      <c r="H640" s="2">
        <f t="shared" si="15"/>
        <v>0.4900000001071021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191354.88</v>
      </c>
      <c r="D641" s="1">
        <f>'PR-RAS'!E647</f>
        <v>92631.84</v>
      </c>
      <c r="E641" s="1">
        <v>0</v>
      </c>
      <c r="F641" s="1">
        <v>0</v>
      </c>
      <c r="G641" s="2">
        <f t="shared" si="14"/>
        <v>241035.87840000002</v>
      </c>
      <c r="H641" s="2">
        <f t="shared" si="15"/>
        <v>0.27999999999883585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36780.829999999987</v>
      </c>
      <c r="E643" s="1">
        <v>0</v>
      </c>
      <c r="F643" s="1">
        <v>0</v>
      </c>
      <c r="G643" s="2">
        <f t="shared" si="14"/>
        <v>47226.585719999988</v>
      </c>
      <c r="H643" s="2">
        <f t="shared" si="15"/>
        <v>0.17000000001280569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66948.639999999898</v>
      </c>
      <c r="D644" s="1">
        <f>'PR-RAS'!E650</f>
        <v>0</v>
      </c>
      <c r="E644" s="1">
        <v>0</v>
      </c>
      <c r="F644" s="1">
        <v>0</v>
      </c>
      <c r="G644" s="2">
        <f t="shared" si="14"/>
        <v>43047.975519999934</v>
      </c>
      <c r="H644" s="2">
        <f t="shared" si="15"/>
        <v>0.36000000010244548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203069.3</v>
      </c>
      <c r="D646" s="1">
        <f>'PR-RAS'!E653</f>
        <v>103940.6</v>
      </c>
      <c r="E646" s="1">
        <v>0</v>
      </c>
      <c r="F646" s="1">
        <v>0</v>
      </c>
      <c r="G646" s="2">
        <f t="shared" si="14"/>
        <v>265063.07250000001</v>
      </c>
      <c r="H646" s="2">
        <f t="shared" si="15"/>
        <v>0.6999999999825377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636048.94999999995</v>
      </c>
      <c r="D647" s="1">
        <f>'PR-RAS'!E654</f>
        <v>634033.28</v>
      </c>
      <c r="E647" s="1">
        <v>0</v>
      </c>
      <c r="F647" s="1">
        <v>0</v>
      </c>
      <c r="G647" s="2">
        <f t="shared" si="14"/>
        <v>1230058.61946</v>
      </c>
      <c r="H647" s="2">
        <f t="shared" si="15"/>
        <v>0.33000000007450581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600213.66</v>
      </c>
      <c r="D648" s="1">
        <f>'PR-RAS'!E655</f>
        <v>652000.06000000006</v>
      </c>
      <c r="E648" s="1">
        <v>0</v>
      </c>
      <c r="F648" s="1">
        <v>0</v>
      </c>
      <c r="G648" s="2">
        <f t="shared" si="14"/>
        <v>1232026.3156600003</v>
      </c>
      <c r="H648" s="2">
        <f t="shared" si="15"/>
        <v>0.40000000002328306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238904.58999999997</v>
      </c>
      <c r="D649" s="1">
        <f>'PR-RAS'!E656</f>
        <v>85973.819999999949</v>
      </c>
      <c r="E649" s="1">
        <v>0</v>
      </c>
      <c r="F649" s="1">
        <v>0</v>
      </c>
      <c r="G649" s="2">
        <f t="shared" si="14"/>
        <v>266232.24503999989</v>
      </c>
      <c r="H649" s="2">
        <f t="shared" si="15"/>
        <v>0.59000000008381903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8</v>
      </c>
      <c r="E650" s="1">
        <v>0</v>
      </c>
      <c r="F650" s="1">
        <v>0</v>
      </c>
      <c r="G650" s="2">
        <f t="shared" si="14"/>
        <v>15.576000000000001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7</v>
      </c>
      <c r="E652" s="1">
        <v>0</v>
      </c>
      <c r="F652" s="1">
        <v>0</v>
      </c>
      <c r="G652" s="2">
        <f t="shared" si="14"/>
        <v>13.671000000000001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88035.93</v>
      </c>
      <c r="D657" s="1">
        <f>'PR-RAS'!E664</f>
        <v>61513.49</v>
      </c>
      <c r="E657" s="1">
        <v>0</v>
      </c>
      <c r="F657" s="1">
        <v>0</v>
      </c>
      <c r="G657" s="2">
        <f t="shared" si="16"/>
        <v>138457.26895999999</v>
      </c>
      <c r="H657" s="2">
        <f t="shared" si="17"/>
        <v>0.56000000000494765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16186.79</v>
      </c>
      <c r="D662" s="1">
        <f>'PR-RAS'!E669</f>
        <v>32544</v>
      </c>
      <c r="E662" s="1">
        <v>0</v>
      </c>
      <c r="F662" s="1">
        <v>0</v>
      </c>
      <c r="G662" s="2">
        <f t="shared" si="14"/>
        <v>53722.636190000005</v>
      </c>
      <c r="H662" s="2">
        <f t="shared" si="15"/>
        <v>0.20999999999912689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3300</v>
      </c>
      <c r="D663" s="1">
        <f>'PR-RAS'!E670</f>
        <v>3300</v>
      </c>
      <c r="E663" s="1">
        <v>0</v>
      </c>
      <c r="F663" s="1">
        <v>0</v>
      </c>
      <c r="G663" s="2">
        <f t="shared" si="14"/>
        <v>6553.8</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53330</v>
      </c>
      <c r="D667" s="1">
        <f>'PR-RAS'!E674</f>
        <v>40000</v>
      </c>
      <c r="E667" s="1">
        <v>0</v>
      </c>
      <c r="F667" s="1">
        <v>0</v>
      </c>
      <c r="G667" s="2">
        <f t="shared" si="14"/>
        <v>88797.78</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1215</v>
      </c>
      <c r="D675" s="1">
        <f>'PR-RAS'!E682</f>
        <v>0</v>
      </c>
      <c r="E675" s="1">
        <v>0</v>
      </c>
      <c r="F675" s="1">
        <v>0</v>
      </c>
      <c r="G675" s="2">
        <f t="shared" si="14"/>
        <v>818.91000000000008</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1.49</v>
      </c>
      <c r="D705" s="1">
        <f>'PR-RAS'!E712</f>
        <v>1.9</v>
      </c>
      <c r="E705" s="1">
        <v>0</v>
      </c>
      <c r="F705" s="1">
        <v>0</v>
      </c>
      <c r="G705" s="2">
        <f t="shared" si="24"/>
        <v>3.7241599999999999</v>
      </c>
      <c r="H705" s="2">
        <f t="shared" si="25"/>
        <v>0.59000000000000008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11145.61</v>
      </c>
      <c r="D715" s="1">
        <f>'PR-RAS'!E722</f>
        <v>10571.01</v>
      </c>
      <c r="E715" s="1">
        <v>0</v>
      </c>
      <c r="F715" s="1">
        <v>0</v>
      </c>
      <c r="G715" s="2">
        <f t="shared" ref="G715:G716" si="26">(B715/1000)*(C715*1+D715*2)</f>
        <v>23053.367819999999</v>
      </c>
      <c r="H715" s="2">
        <f t="shared" ref="H715:H716" si="27">ABS(C715-ROUND(C715,0))+ABS(D715-ROUND(D715,0))</f>
        <v>0.3999999999996362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1342.75</v>
      </c>
      <c r="D727" s="1">
        <f>'PR-RAS'!E734</f>
        <v>1488.07</v>
      </c>
      <c r="E727" s="1">
        <v>0</v>
      </c>
      <c r="F727" s="1">
        <v>0</v>
      </c>
      <c r="G727" s="2">
        <f t="shared" si="14"/>
        <v>3135.5141399999993</v>
      </c>
      <c r="H727" s="2">
        <f t="shared" si="15"/>
        <v>0.31999999999993634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765.67</v>
      </c>
      <c r="D731" s="1">
        <f>'PR-RAS'!E738</f>
        <v>2899.78</v>
      </c>
      <c r="E731" s="1">
        <v>0</v>
      </c>
      <c r="F731" s="1">
        <v>0</v>
      </c>
      <c r="G731" s="2">
        <f t="shared" si="14"/>
        <v>4792.6179000000002</v>
      </c>
      <c r="H731" s="2">
        <f t="shared" si="15"/>
        <v>0.54999999999984084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12300</v>
      </c>
      <c r="E839" s="1">
        <v>0</v>
      </c>
      <c r="F839" s="1">
        <v>0</v>
      </c>
      <c r="G839" s="2">
        <f t="shared" si="38"/>
        <v>20614.8</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1725.41</v>
      </c>
      <c r="D841" s="1">
        <f>'PR-RAS'!E848</f>
        <v>2256.1</v>
      </c>
      <c r="E841" s="1">
        <v>0</v>
      </c>
      <c r="F841" s="1">
        <v>0</v>
      </c>
      <c r="G841" s="2">
        <f t="shared" si="38"/>
        <v>5239.5923999999995</v>
      </c>
      <c r="H841" s="2">
        <f t="shared" si="39"/>
        <v>0.50999999999999091</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14160.15</v>
      </c>
      <c r="D850" s="1">
        <f>'PR-RAS'!E857</f>
        <v>14160.15</v>
      </c>
      <c r="E850" s="1">
        <v>0</v>
      </c>
      <c r="F850" s="1">
        <v>0</v>
      </c>
      <c r="G850" s="2">
        <f t="shared" si="38"/>
        <v>36065.902049999997</v>
      </c>
      <c r="H850" s="2">
        <f t="shared" si="39"/>
        <v>0.2999999999992724</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117773.53</v>
      </c>
      <c r="D1582" s="6"/>
      <c r="E1582" s="6">
        <v>0</v>
      </c>
      <c r="F1582" s="6">
        <v>0</v>
      </c>
      <c r="G1582" s="7">
        <f t="shared" ref="G1582:G1686" si="82">B1582/1000*C1582</f>
        <v>117.77353000000001</v>
      </c>
      <c r="H1582" s="7">
        <f t="shared" ref="H1582:H1686" si="83">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506578.93999999994</v>
      </c>
      <c r="D1583" s="1">
        <v>0</v>
      </c>
      <c r="E1583" s="1">
        <v>0</v>
      </c>
      <c r="F1583" s="1">
        <v>0</v>
      </c>
      <c r="G1583" s="2">
        <f t="shared" si="82"/>
        <v>1013.1578799999999</v>
      </c>
      <c r="H1583" s="2">
        <f t="shared" si="83"/>
        <v>6.0000000055879354E-2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418025.63999999996</v>
      </c>
      <c r="D1585" s="1">
        <v>0</v>
      </c>
      <c r="E1585" s="1">
        <v>0</v>
      </c>
      <c r="F1585" s="1">
        <v>0</v>
      </c>
      <c r="G1585" s="2">
        <f t="shared" si="82"/>
        <v>1672.1025599999998</v>
      </c>
      <c r="H1585" s="2">
        <f t="shared" si="83"/>
        <v>0.36000000004423782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147250.56</v>
      </c>
      <c r="D1586" s="1">
        <v>0</v>
      </c>
      <c r="E1586" s="1">
        <v>0</v>
      </c>
      <c r="F1586" s="1">
        <v>0</v>
      </c>
      <c r="G1586" s="2">
        <f t="shared" si="82"/>
        <v>736.25279999999998</v>
      </c>
      <c r="H1586" s="2">
        <f t="shared" si="83"/>
        <v>0.44000000000232831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164456.76999999999</v>
      </c>
      <c r="D1587" s="1">
        <v>0</v>
      </c>
      <c r="E1587" s="1">
        <v>0</v>
      </c>
      <c r="F1587" s="1">
        <v>0</v>
      </c>
      <c r="G1587" s="2">
        <f t="shared" si="82"/>
        <v>986.74061999999992</v>
      </c>
      <c r="H1587" s="2">
        <f t="shared" si="83"/>
        <v>0.23000000001047738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706.2</v>
      </c>
      <c r="D1588" s="1">
        <v>0</v>
      </c>
      <c r="E1588" s="1">
        <v>0</v>
      </c>
      <c r="F1588" s="1">
        <v>0</v>
      </c>
      <c r="G1588" s="2">
        <f t="shared" si="82"/>
        <v>4.9434000000000005</v>
      </c>
      <c r="H1588" s="2">
        <f t="shared" si="83"/>
        <v>0.20000000000004547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5370</v>
      </c>
      <c r="D1590" s="1">
        <v>0</v>
      </c>
      <c r="E1590" s="1">
        <v>0</v>
      </c>
      <c r="F1590" s="1">
        <v>0</v>
      </c>
      <c r="G1590" s="2">
        <f>B1590/1000*C1590</f>
        <v>48.33</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14556.1</v>
      </c>
      <c r="D1591" s="1">
        <v>0</v>
      </c>
      <c r="E1591" s="1">
        <v>0</v>
      </c>
      <c r="F1591" s="1">
        <v>0</v>
      </c>
      <c r="G1591" s="2">
        <f t="shared" si="82"/>
        <v>145.56100000000001</v>
      </c>
      <c r="H1591" s="2">
        <f t="shared" si="83"/>
        <v>0.1000000000003638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85686.01</v>
      </c>
      <c r="D1592" s="1">
        <v>0</v>
      </c>
      <c r="E1592" s="1">
        <v>0</v>
      </c>
      <c r="F1592" s="1">
        <v>0</v>
      </c>
      <c r="G1592" s="2">
        <f t="shared" si="82"/>
        <v>942.54610999999989</v>
      </c>
      <c r="H1592" s="2">
        <f t="shared" si="83"/>
        <v>9.9999999947613105E-3</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77251.759999999995</v>
      </c>
      <c r="D1594" s="1">
        <v>0</v>
      </c>
      <c r="E1594" s="1">
        <v>0</v>
      </c>
      <c r="F1594" s="1">
        <v>0</v>
      </c>
      <c r="G1594" s="2">
        <f t="shared" si="82"/>
        <v>1004.2728799999999</v>
      </c>
      <c r="H1594" s="2">
        <f t="shared" si="83"/>
        <v>0.24000000000523869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11301.54</v>
      </c>
      <c r="D1601" s="1">
        <v>0</v>
      </c>
      <c r="E1601" s="1">
        <v>0</v>
      </c>
      <c r="F1601" s="1">
        <v>0</v>
      </c>
      <c r="G1601" s="2">
        <f t="shared" ref="G1601" si="84">B1601/1000*C1601</f>
        <v>226.03080000000003</v>
      </c>
      <c r="H1601" s="2">
        <f t="shared" ref="H1601" si="85">ABS(C1601-ROUND(C1601,0))</f>
        <v>0.45999999999912689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488475.83</v>
      </c>
      <c r="D1602" s="1">
        <v>0</v>
      </c>
      <c r="E1602" s="1">
        <v>0</v>
      </c>
      <c r="F1602" s="1">
        <v>0</v>
      </c>
      <c r="G1602" s="2">
        <f t="shared" si="82"/>
        <v>10257.99243</v>
      </c>
      <c r="H1602" s="2">
        <f t="shared" si="83"/>
        <v>0.16999999998370185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411185.45</v>
      </c>
      <c r="D1604" s="1">
        <v>0</v>
      </c>
      <c r="E1604" s="1">
        <v>0</v>
      </c>
      <c r="F1604" s="1">
        <v>0</v>
      </c>
      <c r="G1604" s="2">
        <f t="shared" si="82"/>
        <v>9457.2653499999997</v>
      </c>
      <c r="H1604" s="2">
        <f t="shared" si="83"/>
        <v>0.45000000001164153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144720.07</v>
      </c>
      <c r="D1605" s="1">
        <v>0</v>
      </c>
      <c r="E1605" s="1">
        <v>0</v>
      </c>
      <c r="F1605" s="1">
        <v>0</v>
      </c>
      <c r="G1605" s="2">
        <f t="shared" si="82"/>
        <v>3473.2816800000001</v>
      </c>
      <c r="H1605" s="2">
        <f t="shared" si="83"/>
        <v>7.0000000006984919E-2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160147.07</v>
      </c>
      <c r="D1606" s="1">
        <v>0</v>
      </c>
      <c r="E1606" s="1">
        <v>0</v>
      </c>
      <c r="F1606" s="1">
        <v>0</v>
      </c>
      <c r="G1606" s="2">
        <f t="shared" si="82"/>
        <v>4003.6767500000005</v>
      </c>
      <c r="H1606" s="2">
        <f t="shared" si="83"/>
        <v>7.0000000006984919E-2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706.2</v>
      </c>
      <c r="D1607" s="1">
        <v>0</v>
      </c>
      <c r="E1607" s="1">
        <v>0</v>
      </c>
      <c r="F1607" s="1">
        <v>0</v>
      </c>
      <c r="G1607" s="2">
        <f t="shared" si="82"/>
        <v>18.3612</v>
      </c>
      <c r="H1607" s="2">
        <f t="shared" si="83"/>
        <v>0.20000000000004547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5370</v>
      </c>
      <c r="D1609" s="1">
        <v>0</v>
      </c>
      <c r="E1609" s="1">
        <v>0</v>
      </c>
      <c r="F1609" s="1">
        <v>0</v>
      </c>
      <c r="G1609" s="2">
        <f>B1609/1000*C1609</f>
        <v>150.36000000000001</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14556.1</v>
      </c>
      <c r="D1610" s="1">
        <v>0</v>
      </c>
      <c r="E1610" s="1">
        <v>0</v>
      </c>
      <c r="F1610" s="1">
        <v>0</v>
      </c>
      <c r="G1610" s="2">
        <f t="shared" si="82"/>
        <v>422.12690000000003</v>
      </c>
      <c r="H1610" s="2">
        <f t="shared" si="83"/>
        <v>0.1000000000003638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85686.01</v>
      </c>
      <c r="D1611" s="1">
        <v>0</v>
      </c>
      <c r="E1611" s="1">
        <v>0</v>
      </c>
      <c r="F1611" s="1">
        <v>0</v>
      </c>
      <c r="G1611" s="2">
        <f t="shared" si="82"/>
        <v>2570.5802999999996</v>
      </c>
      <c r="H1611" s="2">
        <f t="shared" si="83"/>
        <v>9.9999999947613105E-3</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56943.32</v>
      </c>
      <c r="D1613" s="1">
        <v>0</v>
      </c>
      <c r="E1613" s="1">
        <v>0</v>
      </c>
      <c r="F1613" s="1">
        <v>0</v>
      </c>
      <c r="G1613" s="2">
        <f t="shared" si="82"/>
        <v>1822.18624</v>
      </c>
      <c r="H1613" s="2">
        <f t="shared" si="83"/>
        <v>0.31999999999970896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20347.060000000001</v>
      </c>
      <c r="D1620" s="1">
        <v>0</v>
      </c>
      <c r="E1620" s="1">
        <v>0</v>
      </c>
      <c r="F1620" s="1">
        <v>0</v>
      </c>
      <c r="G1620" s="2">
        <f t="shared" ref="G1620" si="86">B1620/1000*C1620</f>
        <v>793.53534000000002</v>
      </c>
      <c r="H1620" s="2">
        <f t="shared" ref="H1620" si="87">ABS(C1620-ROUND(C1620,0))</f>
        <v>6.0000000001309672E-2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135876.63999999996</v>
      </c>
      <c r="D1621" s="1">
        <v>0</v>
      </c>
      <c r="E1621" s="1">
        <v>0</v>
      </c>
      <c r="F1621" s="1">
        <v>0</v>
      </c>
      <c r="G1621" s="2">
        <f t="shared" si="82"/>
        <v>5435.0655999999981</v>
      </c>
      <c r="H1621" s="2">
        <f t="shared" si="83"/>
        <v>0.36000000004423782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1809.56</v>
      </c>
      <c r="D1622" s="1">
        <v>0</v>
      </c>
      <c r="E1622" s="1">
        <v>0</v>
      </c>
      <c r="F1622" s="1">
        <v>0</v>
      </c>
      <c r="G1622" s="2">
        <f t="shared" si="82"/>
        <v>74.191959999999995</v>
      </c>
      <c r="H1622" s="2">
        <f t="shared" si="83"/>
        <v>0.44000000000005457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1809.56</v>
      </c>
      <c r="D1628" s="1">
        <v>0</v>
      </c>
      <c r="E1628" s="1">
        <v>0</v>
      </c>
      <c r="F1628" s="1">
        <v>0</v>
      </c>
      <c r="G1628" s="2">
        <f t="shared" si="82"/>
        <v>85.049319999999994</v>
      </c>
      <c r="H1628" s="2">
        <f t="shared" si="83"/>
        <v>0.44000000000005457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1809.56</v>
      </c>
      <c r="D1634" s="1">
        <v>0</v>
      </c>
      <c r="E1634" s="1">
        <v>0</v>
      </c>
      <c r="F1634" s="1">
        <v>0</v>
      </c>
      <c r="G1634" s="2">
        <f t="shared" si="82"/>
        <v>95.906679999999994</v>
      </c>
      <c r="H1634" s="2">
        <f t="shared" si="83"/>
        <v>0.44000000000005457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475.46</v>
      </c>
      <c r="D1635" s="1">
        <v>0</v>
      </c>
      <c r="E1635" s="1">
        <v>0</v>
      </c>
      <c r="F1635" s="1">
        <v>0</v>
      </c>
      <c r="G1635" s="2">
        <f t="shared" si="82"/>
        <v>25.67484</v>
      </c>
      <c r="H1635" s="2">
        <f t="shared" si="83"/>
        <v>0.45999999999997954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712.39</v>
      </c>
      <c r="D1636" s="1">
        <v>0</v>
      </c>
      <c r="E1636" s="1">
        <v>0</v>
      </c>
      <c r="F1636" s="1">
        <v>0</v>
      </c>
      <c r="G1636" s="2">
        <f t="shared" si="82"/>
        <v>39.181449999999998</v>
      </c>
      <c r="H1636" s="2">
        <f t="shared" si="83"/>
        <v>0.38999999999998636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617.94000000000005</v>
      </c>
      <c r="D1637" s="1">
        <v>0</v>
      </c>
      <c r="E1637" s="1">
        <v>0</v>
      </c>
      <c r="F1637" s="1">
        <v>0</v>
      </c>
      <c r="G1637" s="2">
        <f t="shared" si="82"/>
        <v>34.604640000000003</v>
      </c>
      <c r="H1637" s="2">
        <f t="shared" si="83"/>
        <v>5.999999999994543E-2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3.77</v>
      </c>
      <c r="D1638" s="1">
        <v>0</v>
      </c>
      <c r="E1638" s="1">
        <v>0</v>
      </c>
      <c r="F1638" s="1">
        <v>0</v>
      </c>
      <c r="G1638" s="2">
        <f t="shared" si="82"/>
        <v>0.21489</v>
      </c>
      <c r="H1638" s="2">
        <f t="shared" si="83"/>
        <v>0.22999999999999998</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134067.07999999999</v>
      </c>
      <c r="D1681" s="1">
        <v>0</v>
      </c>
      <c r="E1681" s="1">
        <v>0</v>
      </c>
      <c r="F1681" s="1">
        <v>0</v>
      </c>
      <c r="G1681" s="2">
        <f t="shared" si="82"/>
        <v>13406.707999999999</v>
      </c>
      <c r="H1681" s="2">
        <f t="shared" si="83"/>
        <v>7.9999999987194315E-2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110522.87</v>
      </c>
      <c r="D1683" s="1">
        <v>0</v>
      </c>
      <c r="E1683" s="1">
        <v>0</v>
      </c>
      <c r="F1683" s="1">
        <v>0</v>
      </c>
      <c r="G1683" s="2">
        <f t="shared" si="82"/>
        <v>11273.332739999998</v>
      </c>
      <c r="H1683" s="2">
        <f t="shared" si="83"/>
        <v>0.13000000000465661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20808.439999999999</v>
      </c>
      <c r="D1684" s="1">
        <v>0</v>
      </c>
      <c r="E1684" s="1">
        <v>0</v>
      </c>
      <c r="F1684" s="1">
        <v>0</v>
      </c>
      <c r="G1684" s="2">
        <f t="shared" si="82"/>
        <v>2143.2693199999999</v>
      </c>
      <c r="H1684" s="2">
        <f t="shared" si="83"/>
        <v>0.43999999999869033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2735.77</v>
      </c>
      <c r="D1686" s="13">
        <v>0</v>
      </c>
      <c r="E1686" s="13">
        <v>0</v>
      </c>
      <c r="F1686" s="13">
        <v>0</v>
      </c>
      <c r="G1686" s="14">
        <f t="shared" si="82"/>
        <v>287.25585000000001</v>
      </c>
      <c r="H1686" s="14">
        <f t="shared" si="83"/>
        <v>0.23000000000001819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3066</v>
      </c>
      <c r="B1" s="387"/>
      <c r="C1" s="387"/>
    </row>
    <row r="2" spans="1:16" ht="33" customHeight="1" x14ac:dyDescent="0.2">
      <c r="A2" s="388" t="s">
        <v>3067</v>
      </c>
      <c r="B2" s="389"/>
      <c r="C2" s="386"/>
      <c r="D2" s="4"/>
      <c r="E2" s="4"/>
      <c r="F2" s="4"/>
      <c r="G2" s="4"/>
      <c r="H2" s="4"/>
      <c r="I2" s="4"/>
      <c r="J2" s="4"/>
      <c r="K2" s="4"/>
      <c r="L2" s="4"/>
      <c r="M2" s="4"/>
      <c r="N2" s="4"/>
      <c r="O2" s="4"/>
      <c r="P2" s="4"/>
    </row>
    <row r="3" spans="1:16" ht="18.75" customHeight="1" x14ac:dyDescent="0.2">
      <c r="A3" s="232" t="s">
        <v>3068</v>
      </c>
      <c r="B3" s="390" t="s">
        <v>3069</v>
      </c>
      <c r="C3" s="386"/>
      <c r="D3" s="4"/>
      <c r="E3" s="4"/>
      <c r="F3" s="4"/>
      <c r="G3" s="4"/>
      <c r="H3" s="4"/>
      <c r="I3" s="4"/>
      <c r="J3" s="4"/>
      <c r="K3" s="4"/>
      <c r="L3" s="4"/>
      <c r="M3" s="4"/>
      <c r="N3" s="4"/>
      <c r="O3" s="4"/>
      <c r="P3" s="4"/>
    </row>
    <row r="4" spans="1:16" ht="37.5" hidden="1" customHeight="1" x14ac:dyDescent="0.2">
      <c r="A4" s="233" t="s">
        <v>3070</v>
      </c>
      <c r="B4" s="385" t="s">
        <v>3071</v>
      </c>
      <c r="C4" s="386"/>
      <c r="D4" s="4"/>
      <c r="E4" s="4"/>
      <c r="F4" s="4"/>
      <c r="G4" s="4"/>
      <c r="H4" s="4"/>
      <c r="I4" s="4"/>
      <c r="J4" s="4"/>
      <c r="K4" s="4"/>
      <c r="L4" s="4"/>
      <c r="M4" s="4"/>
      <c r="N4" s="4"/>
      <c r="O4" s="4"/>
      <c r="P4" s="4"/>
    </row>
    <row r="5" spans="1:16" ht="48" hidden="1" customHeight="1" x14ac:dyDescent="0.2">
      <c r="A5" s="233" t="s">
        <v>3070</v>
      </c>
      <c r="B5" s="385" t="s">
        <v>3072</v>
      </c>
      <c r="C5" s="386"/>
      <c r="D5" s="4"/>
      <c r="E5" s="4"/>
      <c r="F5" s="4"/>
      <c r="G5" s="4"/>
      <c r="H5" s="4"/>
      <c r="I5" s="4"/>
      <c r="J5" s="4"/>
      <c r="K5" s="4"/>
      <c r="L5" s="4"/>
      <c r="M5" s="4"/>
      <c r="N5" s="4"/>
      <c r="O5" s="4"/>
      <c r="P5" s="4"/>
    </row>
    <row r="6" spans="1:16" ht="59.25" hidden="1" customHeight="1" x14ac:dyDescent="0.2">
      <c r="A6" s="233" t="s">
        <v>3070</v>
      </c>
      <c r="B6" s="385" t="s">
        <v>3073</v>
      </c>
      <c r="C6" s="386"/>
      <c r="D6" s="4"/>
      <c r="E6" s="4"/>
      <c r="F6" s="4"/>
      <c r="G6" s="4"/>
      <c r="H6" s="4"/>
      <c r="I6" s="4"/>
      <c r="J6" s="4"/>
      <c r="K6" s="4"/>
      <c r="L6" s="4"/>
      <c r="M6" s="4"/>
      <c r="N6" s="4"/>
      <c r="O6" s="4"/>
      <c r="P6" s="4"/>
    </row>
    <row r="7" spans="1:16" ht="48" hidden="1" customHeight="1" x14ac:dyDescent="0.2">
      <c r="A7" s="233" t="s">
        <v>3074</v>
      </c>
      <c r="B7" s="385" t="s">
        <v>3075</v>
      </c>
      <c r="C7" s="386"/>
      <c r="D7" s="4"/>
      <c r="E7" s="4"/>
      <c r="F7" s="4"/>
      <c r="G7" s="4"/>
      <c r="H7" s="4"/>
      <c r="I7" s="4"/>
      <c r="J7" s="4"/>
      <c r="K7" s="4"/>
      <c r="L7" s="4"/>
      <c r="M7" s="4"/>
      <c r="N7" s="4"/>
      <c r="O7" s="4"/>
      <c r="P7" s="4"/>
    </row>
    <row r="8" spans="1:16" ht="41.25" hidden="1" customHeight="1" x14ac:dyDescent="0.2">
      <c r="A8" s="233" t="s">
        <v>3076</v>
      </c>
      <c r="B8" s="385" t="s">
        <v>3077</v>
      </c>
      <c r="C8" s="386"/>
      <c r="D8" s="4"/>
      <c r="E8" s="4"/>
      <c r="F8" s="4"/>
      <c r="G8" s="4"/>
      <c r="H8" s="4"/>
      <c r="I8" s="4"/>
      <c r="J8" s="4"/>
      <c r="K8" s="4"/>
      <c r="L8" s="4"/>
      <c r="M8" s="4"/>
      <c r="N8" s="4"/>
      <c r="O8" s="4"/>
      <c r="P8" s="4"/>
    </row>
    <row r="9" spans="1:16" ht="59.25" hidden="1" customHeight="1" x14ac:dyDescent="0.2">
      <c r="A9" s="233" t="s">
        <v>3078</v>
      </c>
      <c r="B9" s="385" t="s">
        <v>3079</v>
      </c>
      <c r="C9" s="386"/>
      <c r="D9" s="4"/>
      <c r="E9" s="4"/>
      <c r="F9" s="4"/>
      <c r="G9" s="4"/>
      <c r="H9" s="4"/>
      <c r="I9" s="4"/>
      <c r="J9" s="4"/>
      <c r="K9" s="4"/>
      <c r="L9" s="4"/>
      <c r="M9" s="4"/>
      <c r="N9" s="4"/>
      <c r="O9" s="4"/>
      <c r="P9" s="4"/>
    </row>
    <row r="10" spans="1:16" ht="61.5" hidden="1" customHeight="1" x14ac:dyDescent="0.2">
      <c r="A10" s="233" t="s">
        <v>3078</v>
      </c>
      <c r="B10" s="385" t="s">
        <v>3080</v>
      </c>
      <c r="C10" s="386"/>
      <c r="D10" s="4"/>
      <c r="E10" s="4"/>
      <c r="F10" s="4"/>
      <c r="G10" s="4"/>
      <c r="H10" s="4"/>
      <c r="I10" s="4"/>
      <c r="J10" s="4"/>
      <c r="K10" s="4"/>
      <c r="L10" s="4"/>
      <c r="M10" s="4"/>
      <c r="N10" s="4"/>
      <c r="O10" s="4"/>
      <c r="P10" s="4"/>
    </row>
    <row r="11" spans="1:16" ht="43.5" hidden="1" customHeight="1" x14ac:dyDescent="0.2">
      <c r="A11" s="233" t="s">
        <v>3078</v>
      </c>
      <c r="B11" s="385" t="s">
        <v>3081</v>
      </c>
      <c r="C11" s="386"/>
      <c r="D11" s="4"/>
      <c r="E11" s="4"/>
      <c r="F11" s="4"/>
      <c r="G11" s="4"/>
      <c r="H11" s="4"/>
      <c r="I11" s="4"/>
      <c r="J11" s="4"/>
      <c r="K11" s="4"/>
      <c r="L11" s="4"/>
      <c r="M11" s="4"/>
      <c r="N11" s="4"/>
      <c r="O11" s="4"/>
      <c r="P11" s="4"/>
    </row>
    <row r="12" spans="1:16" ht="27.75" hidden="1" customHeight="1" x14ac:dyDescent="0.2">
      <c r="A12" s="233" t="s">
        <v>3082</v>
      </c>
      <c r="B12" s="385" t="s">
        <v>3083</v>
      </c>
      <c r="C12" s="386"/>
      <c r="D12" s="4"/>
      <c r="E12" s="4"/>
      <c r="F12" s="4"/>
      <c r="G12" s="4"/>
      <c r="H12" s="4"/>
      <c r="I12" s="4"/>
      <c r="J12" s="4"/>
      <c r="K12" s="4"/>
      <c r="L12" s="4"/>
      <c r="M12" s="4"/>
      <c r="N12" s="4"/>
      <c r="O12" s="4"/>
      <c r="P12" s="4"/>
    </row>
    <row r="13" spans="1:16" ht="27.75" hidden="1" customHeight="1" x14ac:dyDescent="0.2">
      <c r="A13" s="233" t="s">
        <v>3084</v>
      </c>
      <c r="B13" s="385" t="s">
        <v>3085</v>
      </c>
      <c r="C13" s="386"/>
      <c r="D13" s="4"/>
      <c r="E13" s="4"/>
      <c r="F13" s="4"/>
      <c r="G13" s="4"/>
      <c r="H13" s="4"/>
      <c r="I13" s="4"/>
      <c r="J13" s="4"/>
      <c r="K13" s="4"/>
      <c r="L13" s="4"/>
      <c r="M13" s="4"/>
      <c r="N13" s="4"/>
      <c r="O13" s="4"/>
      <c r="P13" s="4"/>
    </row>
    <row r="14" spans="1:16" ht="45.75" hidden="1" customHeight="1" x14ac:dyDescent="0.2">
      <c r="A14" s="233" t="s">
        <v>3086</v>
      </c>
      <c r="B14" s="385" t="s">
        <v>3087</v>
      </c>
      <c r="C14" s="386"/>
      <c r="D14" s="4"/>
      <c r="E14" s="4"/>
      <c r="F14" s="4"/>
      <c r="G14" s="4"/>
      <c r="H14" s="4"/>
      <c r="I14" s="4"/>
      <c r="J14" s="4"/>
      <c r="K14" s="4"/>
      <c r="L14" s="4"/>
      <c r="M14" s="4"/>
      <c r="N14" s="4"/>
      <c r="O14" s="4"/>
      <c r="P14" s="4"/>
    </row>
    <row r="15" spans="1:16" ht="45.75" hidden="1" customHeight="1" x14ac:dyDescent="0.2">
      <c r="A15" s="233" t="s">
        <v>3088</v>
      </c>
      <c r="B15" s="385" t="s">
        <v>3089</v>
      </c>
      <c r="C15" s="386"/>
      <c r="D15" s="4"/>
      <c r="E15" s="4"/>
      <c r="F15" s="4"/>
      <c r="G15" s="4"/>
      <c r="H15" s="4"/>
      <c r="I15" s="4"/>
      <c r="J15" s="4"/>
      <c r="K15" s="4"/>
      <c r="L15" s="4"/>
      <c r="M15" s="4"/>
      <c r="N15" s="4"/>
      <c r="O15" s="4"/>
      <c r="P15" s="4"/>
    </row>
    <row r="16" spans="1:16" ht="51" hidden="1" customHeight="1" x14ac:dyDescent="0.2">
      <c r="A16" s="233" t="s">
        <v>3090</v>
      </c>
      <c r="B16" s="385" t="s">
        <v>3091</v>
      </c>
      <c r="C16" s="386"/>
      <c r="D16" s="4"/>
      <c r="E16" s="4"/>
      <c r="F16" s="4"/>
      <c r="G16" s="4"/>
      <c r="H16" s="4"/>
      <c r="I16" s="4"/>
      <c r="J16" s="4"/>
      <c r="K16" s="4"/>
      <c r="L16" s="4"/>
      <c r="M16" s="4"/>
      <c r="N16" s="4"/>
      <c r="O16" s="4"/>
      <c r="P16" s="4"/>
    </row>
    <row r="17" spans="1:16" ht="27.75" hidden="1" customHeight="1" x14ac:dyDescent="0.2">
      <c r="A17" s="233" t="s">
        <v>3092</v>
      </c>
      <c r="B17" s="385" t="s">
        <v>3093</v>
      </c>
      <c r="C17" s="386"/>
      <c r="D17" s="4"/>
      <c r="E17" s="4"/>
      <c r="F17" s="4"/>
      <c r="G17" s="4"/>
      <c r="H17" s="4"/>
      <c r="I17" s="4"/>
      <c r="J17" s="4"/>
      <c r="K17" s="4"/>
      <c r="L17" s="4"/>
      <c r="M17" s="4"/>
      <c r="N17" s="4"/>
      <c r="O17" s="4"/>
      <c r="P17" s="4"/>
    </row>
    <row r="18" spans="1:16" ht="27.75" hidden="1" customHeight="1" x14ac:dyDescent="0.2">
      <c r="A18" s="233" t="s">
        <v>3094</v>
      </c>
      <c r="B18" s="385" t="s">
        <v>3095</v>
      </c>
      <c r="C18" s="386"/>
      <c r="D18" s="4"/>
      <c r="E18" s="4"/>
      <c r="F18" s="4"/>
      <c r="G18" s="4"/>
      <c r="H18" s="4"/>
      <c r="I18" s="4"/>
      <c r="J18" s="4"/>
      <c r="K18" s="4"/>
      <c r="L18" s="4"/>
      <c r="M18" s="4"/>
      <c r="N18" s="4"/>
      <c r="O18" s="4"/>
      <c r="P18" s="4"/>
    </row>
    <row r="19" spans="1:16" ht="45" hidden="1" customHeight="1" x14ac:dyDescent="0.2">
      <c r="A19" s="233" t="s">
        <v>3094</v>
      </c>
      <c r="B19" s="385" t="s">
        <v>3096</v>
      </c>
      <c r="C19" s="386"/>
      <c r="D19" s="4"/>
      <c r="E19" s="4"/>
      <c r="F19" s="4"/>
      <c r="G19" s="4"/>
      <c r="H19" s="4"/>
      <c r="I19" s="4"/>
      <c r="J19" s="4"/>
      <c r="K19" s="4"/>
      <c r="L19" s="4"/>
      <c r="M19" s="4"/>
      <c r="N19" s="4"/>
      <c r="O19" s="4"/>
      <c r="P19" s="4"/>
    </row>
    <row r="20" spans="1:16" ht="45" hidden="1" customHeight="1" x14ac:dyDescent="0.2">
      <c r="A20" s="233" t="s">
        <v>3097</v>
      </c>
      <c r="B20" s="385" t="s">
        <v>3098</v>
      </c>
      <c r="C20" s="386"/>
      <c r="D20" s="4"/>
      <c r="E20" s="4"/>
      <c r="F20" s="4"/>
      <c r="G20" s="4"/>
      <c r="H20" s="4"/>
      <c r="I20" s="4"/>
      <c r="J20" s="4"/>
      <c r="K20" s="4"/>
      <c r="L20" s="4"/>
      <c r="M20" s="4"/>
      <c r="N20" s="4"/>
      <c r="O20" s="4"/>
      <c r="P20" s="4"/>
    </row>
    <row r="21" spans="1:16" ht="30" hidden="1" customHeight="1" x14ac:dyDescent="0.2">
      <c r="A21" s="233" t="s">
        <v>3099</v>
      </c>
      <c r="B21" s="385" t="s">
        <v>3100</v>
      </c>
      <c r="C21" s="386"/>
      <c r="D21" s="4"/>
      <c r="E21" s="4"/>
      <c r="F21" s="4"/>
      <c r="G21" s="4"/>
      <c r="H21" s="4"/>
      <c r="I21" s="4"/>
      <c r="J21" s="4"/>
      <c r="K21" s="4"/>
      <c r="L21" s="4"/>
      <c r="M21" s="4"/>
      <c r="N21" s="4"/>
      <c r="O21" s="4"/>
      <c r="P21" s="4"/>
    </row>
    <row r="22" spans="1:16" ht="30" hidden="1" customHeight="1" x14ac:dyDescent="0.2">
      <c r="A22" s="233" t="s">
        <v>3101</v>
      </c>
      <c r="B22" s="385" t="s">
        <v>3102</v>
      </c>
      <c r="C22" s="386"/>
      <c r="D22" s="4"/>
      <c r="E22" s="4"/>
      <c r="F22" s="4"/>
      <c r="G22" s="4"/>
      <c r="H22" s="4"/>
      <c r="I22" s="4"/>
      <c r="J22" s="4"/>
      <c r="K22" s="4"/>
      <c r="L22" s="4"/>
      <c r="M22" s="4"/>
      <c r="N22" s="4"/>
      <c r="O22" s="4"/>
      <c r="P22" s="4"/>
    </row>
    <row r="23" spans="1:16" ht="30" hidden="1" customHeight="1" x14ac:dyDescent="0.2">
      <c r="A23" s="233" t="s">
        <v>3103</v>
      </c>
      <c r="B23" s="385" t="s">
        <v>3104</v>
      </c>
      <c r="C23" s="386"/>
      <c r="D23" s="4"/>
      <c r="E23" s="4"/>
      <c r="F23" s="4"/>
      <c r="G23" s="4"/>
      <c r="H23" s="4"/>
      <c r="I23" s="4"/>
      <c r="J23" s="4"/>
      <c r="K23" s="4"/>
      <c r="L23" s="4"/>
      <c r="M23" s="4"/>
      <c r="N23" s="4"/>
      <c r="O23" s="4"/>
      <c r="P23" s="4"/>
    </row>
    <row r="24" spans="1:16" ht="30" hidden="1" customHeight="1" x14ac:dyDescent="0.2">
      <c r="A24" s="233" t="s">
        <v>3105</v>
      </c>
      <c r="B24" s="385" t="s">
        <v>3106</v>
      </c>
      <c r="C24" s="386"/>
      <c r="D24" s="4"/>
      <c r="E24" s="4"/>
      <c r="F24" s="4"/>
      <c r="G24" s="4"/>
      <c r="H24" s="4"/>
      <c r="I24" s="4"/>
      <c r="J24" s="4"/>
      <c r="K24" s="4"/>
      <c r="L24" s="4"/>
      <c r="M24" s="4"/>
      <c r="N24" s="4"/>
      <c r="O24" s="4"/>
      <c r="P24" s="4"/>
    </row>
    <row r="25" spans="1:16" ht="30" hidden="1" customHeight="1" x14ac:dyDescent="0.2">
      <c r="A25" s="233" t="s">
        <v>3107</v>
      </c>
      <c r="B25" s="385" t="s">
        <v>3108</v>
      </c>
      <c r="C25" s="386"/>
      <c r="D25" s="4"/>
      <c r="E25" s="4"/>
      <c r="F25" s="4"/>
      <c r="G25" s="4"/>
      <c r="H25" s="4"/>
      <c r="I25" s="4"/>
      <c r="J25" s="4"/>
      <c r="K25" s="4"/>
      <c r="L25" s="4"/>
      <c r="M25" s="4"/>
      <c r="N25" s="4"/>
      <c r="O25" s="4"/>
      <c r="P25" s="4"/>
    </row>
    <row r="26" spans="1:16" ht="30" hidden="1" customHeight="1" x14ac:dyDescent="0.2">
      <c r="A26" s="233" t="s">
        <v>3109</v>
      </c>
      <c r="B26" s="385" t="s">
        <v>3110</v>
      </c>
      <c r="C26" s="386"/>
      <c r="D26" s="4"/>
      <c r="E26" s="4"/>
      <c r="F26" s="4"/>
      <c r="G26" s="4"/>
      <c r="H26" s="4"/>
      <c r="I26" s="4"/>
      <c r="J26" s="4"/>
      <c r="K26" s="4"/>
      <c r="L26" s="4"/>
      <c r="M26" s="4"/>
      <c r="N26" s="4"/>
      <c r="O26" s="4"/>
      <c r="P26" s="4"/>
    </row>
    <row r="27" spans="1:16" ht="70.5" hidden="1" customHeight="1" x14ac:dyDescent="0.2">
      <c r="A27" s="233" t="s">
        <v>3111</v>
      </c>
      <c r="B27" s="385" t="s">
        <v>3112</v>
      </c>
      <c r="C27" s="386"/>
      <c r="D27" s="4"/>
      <c r="E27" s="4"/>
      <c r="F27" s="4"/>
      <c r="G27" s="4"/>
      <c r="H27" s="4"/>
      <c r="I27" s="4"/>
      <c r="J27" s="4"/>
      <c r="K27" s="4"/>
      <c r="L27" s="4"/>
      <c r="M27" s="4"/>
      <c r="N27" s="4"/>
      <c r="O27" s="4"/>
      <c r="P27" s="4"/>
    </row>
    <row r="28" spans="1:16" ht="48" hidden="1" customHeight="1" x14ac:dyDescent="0.2">
      <c r="A28" s="233" t="s">
        <v>3113</v>
      </c>
      <c r="B28" s="385" t="s">
        <v>3114</v>
      </c>
      <c r="C28" s="386"/>
      <c r="D28" s="4"/>
      <c r="E28" s="4"/>
      <c r="F28" s="4"/>
      <c r="G28" s="4"/>
      <c r="H28" s="4"/>
      <c r="I28" s="4"/>
      <c r="J28" s="4"/>
      <c r="K28" s="4"/>
      <c r="L28" s="4"/>
      <c r="M28" s="4"/>
      <c r="N28" s="4"/>
      <c r="O28" s="4"/>
      <c r="P28" s="4"/>
    </row>
    <row r="29" spans="1:16" ht="100.5" hidden="1" customHeight="1" x14ac:dyDescent="0.2">
      <c r="A29" s="233" t="s">
        <v>3115</v>
      </c>
      <c r="B29" s="385" t="s">
        <v>3116</v>
      </c>
      <c r="C29" s="386"/>
      <c r="D29" s="4"/>
      <c r="E29" s="4"/>
      <c r="F29" s="4"/>
      <c r="G29" s="4"/>
      <c r="H29" s="4"/>
      <c r="I29" s="4"/>
      <c r="J29" s="4"/>
      <c r="K29" s="4"/>
      <c r="L29" s="4"/>
      <c r="M29" s="4"/>
      <c r="N29" s="4"/>
      <c r="O29" s="4"/>
      <c r="P29" s="4"/>
    </row>
    <row r="30" spans="1:16" ht="45" hidden="1" customHeight="1" x14ac:dyDescent="0.2">
      <c r="A30" s="233" t="s">
        <v>3117</v>
      </c>
      <c r="B30" s="385" t="s">
        <v>3118</v>
      </c>
      <c r="C30" s="386"/>
      <c r="D30" s="4"/>
      <c r="E30" s="4"/>
      <c r="F30" s="4"/>
      <c r="G30" s="4"/>
      <c r="H30" s="4"/>
      <c r="I30" s="4"/>
      <c r="J30" s="4"/>
      <c r="K30" s="4"/>
      <c r="L30" s="4"/>
      <c r="M30" s="4"/>
      <c r="N30" s="4"/>
      <c r="O30" s="4"/>
      <c r="P30" s="4"/>
    </row>
    <row r="31" spans="1:16" ht="45" hidden="1" customHeight="1" x14ac:dyDescent="0.2">
      <c r="A31" s="233" t="s">
        <v>3119</v>
      </c>
      <c r="B31" s="385" t="s">
        <v>3120</v>
      </c>
      <c r="C31" s="386"/>
      <c r="D31" s="4"/>
      <c r="E31" s="4"/>
      <c r="F31" s="4"/>
      <c r="G31" s="4"/>
      <c r="H31" s="4"/>
      <c r="I31" s="4"/>
      <c r="J31" s="4"/>
      <c r="K31" s="4"/>
      <c r="L31" s="4"/>
      <c r="M31" s="4"/>
      <c r="N31" s="4"/>
      <c r="O31" s="4"/>
      <c r="P31" s="4"/>
    </row>
    <row r="32" spans="1:16" ht="45" hidden="1" customHeight="1" x14ac:dyDescent="0.2">
      <c r="A32" s="233" t="s">
        <v>3121</v>
      </c>
      <c r="B32" s="385" t="s">
        <v>3122</v>
      </c>
      <c r="C32" s="386"/>
      <c r="D32" s="4"/>
      <c r="E32" s="4"/>
      <c r="F32" s="4"/>
      <c r="G32" s="4"/>
      <c r="H32" s="4"/>
      <c r="I32" s="4"/>
      <c r="J32" s="4"/>
      <c r="K32" s="4"/>
      <c r="L32" s="4"/>
      <c r="M32" s="4"/>
      <c r="N32" s="4"/>
      <c r="O32" s="4"/>
      <c r="P32" s="4"/>
    </row>
    <row r="33" spans="1:16" ht="72" hidden="1" customHeight="1" x14ac:dyDescent="0.2">
      <c r="A33" s="233" t="s">
        <v>3123</v>
      </c>
      <c r="B33" s="385" t="s">
        <v>3124</v>
      </c>
      <c r="C33" s="386"/>
      <c r="D33" s="4"/>
      <c r="E33" s="4"/>
      <c r="F33" s="4"/>
      <c r="G33" s="4"/>
      <c r="H33" s="4"/>
      <c r="I33" s="4"/>
      <c r="J33" s="4"/>
      <c r="K33" s="4"/>
      <c r="L33" s="4"/>
      <c r="M33" s="4"/>
      <c r="N33" s="4"/>
      <c r="O33" s="4"/>
      <c r="P33" s="4"/>
    </row>
    <row r="34" spans="1:16" ht="79.5" hidden="1" customHeight="1" x14ac:dyDescent="0.2">
      <c r="A34" s="233" t="s">
        <v>3125</v>
      </c>
      <c r="B34" s="385" t="s">
        <v>3126</v>
      </c>
      <c r="C34" s="386"/>
      <c r="D34" s="4"/>
      <c r="E34" s="4"/>
      <c r="F34" s="4"/>
      <c r="G34" s="4"/>
      <c r="H34" s="4"/>
      <c r="I34" s="4"/>
      <c r="J34" s="4"/>
      <c r="K34" s="4"/>
      <c r="L34" s="4"/>
      <c r="M34" s="4"/>
      <c r="N34" s="4"/>
      <c r="O34" s="4"/>
      <c r="P34" s="4"/>
    </row>
    <row r="35" spans="1:16" ht="70.5" hidden="1" customHeight="1" x14ac:dyDescent="0.2">
      <c r="A35" s="233" t="s">
        <v>3127</v>
      </c>
      <c r="B35" s="385" t="s">
        <v>3128</v>
      </c>
      <c r="C35" s="386"/>
      <c r="D35" s="4"/>
      <c r="E35" s="4"/>
      <c r="F35" s="4"/>
      <c r="G35" s="4"/>
      <c r="H35" s="4"/>
      <c r="I35" s="4"/>
      <c r="J35" s="4"/>
      <c r="K35" s="4"/>
      <c r="L35" s="4"/>
      <c r="M35" s="4"/>
      <c r="N35" s="4"/>
      <c r="O35" s="4"/>
      <c r="P35" s="4"/>
    </row>
    <row r="36" spans="1:16" ht="45.75" hidden="1" customHeight="1" x14ac:dyDescent="0.2">
      <c r="A36" s="233" t="s">
        <v>3129</v>
      </c>
      <c r="B36" s="385" t="s">
        <v>3130</v>
      </c>
      <c r="C36" s="386"/>
      <c r="D36" s="4"/>
      <c r="E36" s="4"/>
      <c r="F36" s="4"/>
      <c r="G36" s="4"/>
      <c r="H36" s="4"/>
      <c r="I36" s="4"/>
      <c r="J36" s="4"/>
      <c r="K36" s="4"/>
      <c r="L36" s="4"/>
      <c r="M36" s="4"/>
      <c r="N36" s="4"/>
      <c r="O36" s="4"/>
      <c r="P36" s="4"/>
    </row>
    <row r="37" spans="1:16" ht="54.75" hidden="1" customHeight="1" x14ac:dyDescent="0.2">
      <c r="A37" s="233" t="s">
        <v>3131</v>
      </c>
      <c r="B37" s="385" t="s">
        <v>3132</v>
      </c>
      <c r="C37" s="386"/>
      <c r="D37" s="4"/>
      <c r="E37" s="4"/>
      <c r="F37" s="4"/>
      <c r="G37" s="4"/>
      <c r="H37" s="4"/>
      <c r="I37" s="4"/>
      <c r="J37" s="4"/>
      <c r="K37" s="4"/>
      <c r="L37" s="4"/>
      <c r="M37" s="4"/>
      <c r="N37" s="4"/>
      <c r="O37" s="4"/>
      <c r="P37" s="4"/>
    </row>
    <row r="38" spans="1:16" ht="37.5" hidden="1" customHeight="1" x14ac:dyDescent="0.2">
      <c r="A38" s="233" t="s">
        <v>3133</v>
      </c>
      <c r="B38" s="385" t="s">
        <v>3134</v>
      </c>
      <c r="C38" s="386"/>
      <c r="D38" s="4"/>
      <c r="E38" s="4"/>
      <c r="F38" s="4"/>
      <c r="G38" s="4"/>
      <c r="H38" s="4"/>
      <c r="I38" s="4"/>
      <c r="J38" s="4"/>
      <c r="K38" s="4"/>
      <c r="L38" s="4"/>
      <c r="M38" s="4"/>
      <c r="N38" s="4"/>
      <c r="O38" s="4"/>
      <c r="P38" s="4"/>
    </row>
    <row r="39" spans="1:16" ht="61.5" hidden="1" customHeight="1" x14ac:dyDescent="0.2">
      <c r="A39" s="233" t="s">
        <v>3135</v>
      </c>
      <c r="B39" s="385" t="s">
        <v>3136</v>
      </c>
      <c r="C39" s="386"/>
      <c r="D39" s="4"/>
      <c r="E39" s="4"/>
      <c r="F39" s="4"/>
      <c r="G39" s="4"/>
      <c r="H39" s="4"/>
      <c r="I39" s="4"/>
      <c r="J39" s="4"/>
      <c r="K39" s="4"/>
      <c r="L39" s="4"/>
      <c r="M39" s="4"/>
      <c r="N39" s="4"/>
      <c r="O39" s="4"/>
      <c r="P39" s="4"/>
    </row>
    <row r="40" spans="1:16" ht="53.25" hidden="1" customHeight="1" x14ac:dyDescent="0.2">
      <c r="A40" s="233" t="s">
        <v>3137</v>
      </c>
      <c r="B40" s="385" t="s">
        <v>3138</v>
      </c>
      <c r="C40" s="386"/>
      <c r="D40" s="4"/>
      <c r="E40" s="4"/>
      <c r="F40" s="4"/>
      <c r="G40" s="4"/>
      <c r="H40" s="4"/>
      <c r="I40" s="4"/>
      <c r="J40" s="4"/>
      <c r="K40" s="4"/>
      <c r="L40" s="4"/>
      <c r="M40" s="4"/>
      <c r="N40" s="4"/>
      <c r="O40" s="4"/>
      <c r="P40" s="4"/>
    </row>
    <row r="41" spans="1:16" ht="73.5" hidden="1" customHeight="1" x14ac:dyDescent="0.2">
      <c r="A41" s="233" t="s">
        <v>3139</v>
      </c>
      <c r="B41" s="385" t="s">
        <v>3140</v>
      </c>
      <c r="C41" s="386"/>
      <c r="D41" s="4"/>
      <c r="E41" s="4"/>
      <c r="F41" s="4"/>
      <c r="G41" s="4"/>
      <c r="H41" s="4"/>
      <c r="I41" s="4"/>
      <c r="J41" s="4"/>
      <c r="K41" s="4"/>
      <c r="L41" s="4"/>
      <c r="M41" s="4"/>
      <c r="N41" s="4"/>
      <c r="O41" s="4"/>
      <c r="P41" s="4"/>
    </row>
    <row r="42" spans="1:16" ht="57.75" hidden="1" customHeight="1" x14ac:dyDescent="0.2">
      <c r="A42" s="233" t="s">
        <v>3141</v>
      </c>
      <c r="B42" s="385" t="s">
        <v>3142</v>
      </c>
      <c r="C42" s="386"/>
      <c r="D42" s="4"/>
      <c r="E42" s="4"/>
      <c r="F42" s="4"/>
      <c r="G42" s="4"/>
      <c r="H42" s="4"/>
      <c r="I42" s="4"/>
      <c r="J42" s="4"/>
      <c r="K42" s="4"/>
      <c r="L42" s="4"/>
      <c r="M42" s="4"/>
      <c r="N42" s="4"/>
      <c r="O42" s="4"/>
      <c r="P42" s="4"/>
    </row>
    <row r="43" spans="1:16" ht="84" hidden="1" customHeight="1" x14ac:dyDescent="0.2">
      <c r="A43" s="233" t="s">
        <v>3143</v>
      </c>
      <c r="B43" s="385" t="s">
        <v>3144</v>
      </c>
      <c r="C43" s="386"/>
      <c r="D43" s="4"/>
      <c r="E43" s="4"/>
      <c r="F43" s="4"/>
      <c r="G43" s="4"/>
      <c r="H43" s="4"/>
      <c r="I43" s="4"/>
      <c r="J43" s="4"/>
      <c r="K43" s="4"/>
      <c r="L43" s="4"/>
      <c r="M43" s="4"/>
      <c r="N43" s="4"/>
      <c r="O43" s="4"/>
      <c r="P43" s="4"/>
    </row>
    <row r="44" spans="1:16" ht="48" hidden="1" customHeight="1" x14ac:dyDescent="0.2">
      <c r="A44" s="233" t="s">
        <v>3145</v>
      </c>
      <c r="B44" s="385" t="s">
        <v>3146</v>
      </c>
      <c r="C44" s="386"/>
      <c r="D44" s="4"/>
      <c r="E44" s="4"/>
      <c r="F44" s="4"/>
      <c r="G44" s="4"/>
      <c r="H44" s="4"/>
      <c r="I44" s="4"/>
      <c r="J44" s="4"/>
      <c r="K44" s="4"/>
      <c r="L44" s="4"/>
      <c r="M44" s="4"/>
      <c r="N44" s="4"/>
      <c r="O44" s="4"/>
      <c r="P44" s="4"/>
    </row>
    <row r="45" spans="1:16" ht="57" hidden="1" customHeight="1" x14ac:dyDescent="0.2">
      <c r="A45" s="233" t="s">
        <v>3147</v>
      </c>
      <c r="B45" s="385" t="s">
        <v>3148</v>
      </c>
      <c r="C45" s="386"/>
      <c r="D45" s="4"/>
      <c r="E45" s="4"/>
      <c r="F45" s="4"/>
      <c r="G45" s="4"/>
      <c r="H45" s="4"/>
      <c r="I45" s="4"/>
      <c r="J45" s="4"/>
      <c r="K45" s="4"/>
      <c r="L45" s="4"/>
      <c r="M45" s="4"/>
      <c r="N45" s="4"/>
      <c r="O45" s="4"/>
      <c r="P45" s="4"/>
    </row>
    <row r="46" spans="1:16" ht="73.5" hidden="1" customHeight="1" x14ac:dyDescent="0.2">
      <c r="A46" s="233" t="s">
        <v>3149</v>
      </c>
      <c r="B46" s="396" t="s">
        <v>3150</v>
      </c>
      <c r="C46" s="386"/>
      <c r="D46" s="4"/>
      <c r="E46" s="4"/>
      <c r="F46" s="4"/>
      <c r="G46" s="4"/>
      <c r="H46" s="4"/>
      <c r="I46" s="4"/>
      <c r="J46" s="4"/>
      <c r="K46" s="4"/>
      <c r="L46" s="4"/>
      <c r="M46" s="4"/>
      <c r="N46" s="4"/>
      <c r="O46" s="4"/>
      <c r="P46" s="4"/>
    </row>
    <row r="47" spans="1:16" ht="66" hidden="1" customHeight="1" x14ac:dyDescent="0.2">
      <c r="A47" s="38" t="s">
        <v>3151</v>
      </c>
      <c r="B47" s="397" t="s">
        <v>3152</v>
      </c>
      <c r="C47" s="397"/>
      <c r="D47" s="4"/>
      <c r="E47" s="4"/>
      <c r="F47" s="4"/>
      <c r="G47" s="4"/>
      <c r="H47" s="4"/>
      <c r="I47" s="4"/>
      <c r="J47" s="4"/>
      <c r="K47" s="4"/>
      <c r="L47" s="4"/>
      <c r="M47" s="4"/>
      <c r="N47" s="4"/>
      <c r="O47" s="4"/>
      <c r="P47" s="4"/>
    </row>
    <row r="48" spans="1:16" ht="123.75" customHeight="1" x14ac:dyDescent="0.2">
      <c r="A48" s="201" t="s">
        <v>3153</v>
      </c>
      <c r="B48" s="395" t="s">
        <v>3154</v>
      </c>
      <c r="C48" s="394"/>
      <c r="D48" s="4"/>
      <c r="E48" s="4"/>
      <c r="F48" s="4"/>
      <c r="G48" s="4"/>
      <c r="H48" s="4"/>
      <c r="I48" s="4"/>
      <c r="J48" s="4"/>
      <c r="K48" s="4"/>
      <c r="L48" s="4"/>
      <c r="M48" s="4"/>
      <c r="N48" s="4"/>
      <c r="O48" s="4"/>
      <c r="P48" s="4"/>
    </row>
    <row r="49" spans="1:16" ht="34.5" customHeight="1" x14ac:dyDescent="0.2">
      <c r="A49" s="201" t="s">
        <v>3155</v>
      </c>
      <c r="B49" s="393" t="s">
        <v>3156</v>
      </c>
      <c r="C49" s="394"/>
      <c r="D49" s="4"/>
      <c r="E49" s="4"/>
      <c r="F49" s="4"/>
      <c r="G49" s="4"/>
      <c r="H49" s="4"/>
      <c r="I49" s="4"/>
      <c r="J49" s="4"/>
      <c r="K49" s="4"/>
      <c r="L49" s="4"/>
      <c r="M49" s="4"/>
      <c r="N49" s="4"/>
      <c r="O49" s="4"/>
      <c r="P49" s="4"/>
    </row>
    <row r="50" spans="1:16" ht="34.5" customHeight="1" x14ac:dyDescent="0.2">
      <c r="A50" s="201" t="s">
        <v>3157</v>
      </c>
      <c r="B50" s="393" t="s">
        <v>3158</v>
      </c>
      <c r="C50" s="394"/>
      <c r="D50" s="4"/>
      <c r="E50" s="4"/>
      <c r="F50" s="4"/>
      <c r="G50" s="4"/>
      <c r="H50" s="4"/>
      <c r="I50" s="4"/>
      <c r="J50" s="4"/>
      <c r="K50" s="4"/>
      <c r="L50" s="4"/>
      <c r="M50" s="4"/>
      <c r="N50" s="4"/>
      <c r="O50" s="4"/>
      <c r="P50" s="4"/>
    </row>
    <row r="51" spans="1:16" ht="31.5" customHeight="1" x14ac:dyDescent="0.2">
      <c r="A51" s="234" t="s">
        <v>3159</v>
      </c>
      <c r="B51" s="385" t="s">
        <v>3160</v>
      </c>
      <c r="C51" s="386"/>
      <c r="D51" s="4"/>
      <c r="E51" s="4"/>
      <c r="F51" s="4"/>
      <c r="G51" s="4"/>
      <c r="H51" s="4"/>
      <c r="I51" s="4"/>
      <c r="J51" s="4"/>
      <c r="K51" s="4"/>
      <c r="L51" s="4"/>
      <c r="M51" s="4"/>
      <c r="N51" s="4"/>
      <c r="O51" s="4"/>
      <c r="P51" s="4"/>
    </row>
    <row r="52" spans="1:16" ht="31.5" customHeight="1" x14ac:dyDescent="0.2">
      <c r="A52" s="234" t="s">
        <v>3161</v>
      </c>
      <c r="B52" s="385" t="s">
        <v>3162</v>
      </c>
      <c r="C52" s="386"/>
      <c r="D52" s="4"/>
      <c r="E52" s="4"/>
      <c r="F52" s="4"/>
      <c r="G52" s="4"/>
      <c r="H52" s="4"/>
      <c r="I52" s="4"/>
      <c r="J52" s="4"/>
      <c r="K52" s="4"/>
      <c r="L52" s="4"/>
      <c r="M52" s="4"/>
      <c r="N52" s="4"/>
      <c r="O52" s="4"/>
      <c r="P52" s="4"/>
    </row>
    <row r="53" spans="1:16" ht="31.5" customHeight="1" x14ac:dyDescent="0.2">
      <c r="A53" s="234" t="s">
        <v>3163</v>
      </c>
      <c r="B53" s="398" t="s">
        <v>3164</v>
      </c>
      <c r="C53" s="399"/>
      <c r="D53" s="4"/>
      <c r="E53" s="4"/>
      <c r="F53" s="4"/>
      <c r="G53" s="4"/>
      <c r="H53" s="4"/>
      <c r="I53" s="4"/>
      <c r="J53" s="4"/>
      <c r="K53" s="4"/>
      <c r="L53" s="4"/>
      <c r="M53" s="4"/>
      <c r="N53" s="4"/>
      <c r="O53" s="4"/>
      <c r="P53" s="4"/>
    </row>
    <row r="54" spans="1:16" ht="31.5" customHeight="1" x14ac:dyDescent="0.2">
      <c r="A54" s="234" t="s">
        <v>3165</v>
      </c>
      <c r="B54" s="398" t="s">
        <v>3166</v>
      </c>
      <c r="C54" s="399"/>
      <c r="D54" s="4"/>
      <c r="E54" s="4"/>
      <c r="F54" s="4"/>
      <c r="G54" s="4"/>
      <c r="H54" s="4"/>
      <c r="I54" s="4"/>
      <c r="J54" s="4"/>
      <c r="K54" s="4"/>
      <c r="L54" s="4"/>
      <c r="M54" s="4"/>
      <c r="N54" s="4"/>
      <c r="O54" s="4"/>
      <c r="P54" s="4"/>
    </row>
    <row r="55" spans="1:16" ht="54.6" customHeight="1" x14ac:dyDescent="0.2">
      <c r="A55" s="234" t="s">
        <v>3167</v>
      </c>
      <c r="B55" s="398" t="s">
        <v>3168</v>
      </c>
      <c r="C55" s="399"/>
      <c r="D55" s="4"/>
      <c r="E55" s="4"/>
      <c r="F55" s="4"/>
      <c r="G55" s="4"/>
      <c r="H55" s="4"/>
      <c r="I55" s="4"/>
      <c r="J55" s="4"/>
      <c r="K55" s="4"/>
      <c r="L55" s="4"/>
      <c r="M55" s="4"/>
      <c r="N55" s="4"/>
      <c r="O55" s="4"/>
      <c r="P55" s="4"/>
    </row>
    <row r="56" spans="1:16" ht="54.6" customHeight="1" x14ac:dyDescent="0.2">
      <c r="A56" s="234" t="s">
        <v>3169</v>
      </c>
      <c r="B56" s="398" t="s">
        <v>3170</v>
      </c>
      <c r="C56" s="399"/>
      <c r="D56" s="4"/>
      <c r="E56" s="4"/>
      <c r="F56" s="4"/>
      <c r="G56" s="4"/>
      <c r="H56" s="4"/>
      <c r="I56" s="4"/>
      <c r="J56" s="4"/>
      <c r="K56" s="4"/>
      <c r="L56" s="4"/>
      <c r="M56" s="4"/>
      <c r="N56" s="4"/>
      <c r="O56" s="4"/>
      <c r="P56" s="4"/>
    </row>
    <row r="57" spans="1:16" ht="54" customHeight="1" x14ac:dyDescent="0.2">
      <c r="A57" s="234" t="s">
        <v>3171</v>
      </c>
      <c r="B57" s="398" t="s">
        <v>3172</v>
      </c>
      <c r="C57" s="399"/>
      <c r="D57" s="4"/>
      <c r="E57" s="4"/>
      <c r="F57" s="4"/>
      <c r="G57" s="4"/>
      <c r="H57" s="4"/>
      <c r="I57" s="4"/>
      <c r="J57" s="4"/>
      <c r="K57" s="4"/>
      <c r="L57" s="4"/>
      <c r="M57" s="4"/>
      <c r="N57" s="4"/>
      <c r="O57" s="4"/>
      <c r="P57" s="4"/>
    </row>
    <row r="58" spans="1:16" ht="31.15" customHeight="1" x14ac:dyDescent="0.2">
      <c r="A58" s="293" t="s">
        <v>3411</v>
      </c>
      <c r="B58" s="391" t="s">
        <v>3412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opLeftCell="A1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31995</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22</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31</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
      <c r="A16" s="330" t="s">
        <v>24</v>
      </c>
      <c r="B16" s="349" t="str">
        <f>'PR-RAS'!B6</f>
        <v>PRIHODI POSLOVANJA (šifre 61+62+63+64+65+66+67+68)</v>
      </c>
      <c r="C16" s="345"/>
      <c r="D16" s="345"/>
      <c r="E16" s="345"/>
      <c r="F16" s="346"/>
      <c r="G16" s="27" t="str">
        <f>'PR-RAS'!C6</f>
        <v>6</v>
      </c>
      <c r="H16" s="298">
        <f>'PR-RAS'!D6</f>
        <v>592875.68999999994</v>
      </c>
      <c r="I16" s="298">
        <f>'PR-RAS'!E6</f>
        <v>584288.90999999992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612811.29999999993</v>
      </c>
      <c r="I17" s="298">
        <f>'PR-RAS'!E152</f>
        <v>580139.40999999992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36780.829999999987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66948.639999999898</v>
      </c>
      <c r="I19" s="298">
        <f>'PR-RAS'!E650</f>
        <v>0</v>
      </c>
      <c r="J19" s="4"/>
      <c r="K19" s="4"/>
      <c r="L19" s="4"/>
      <c r="M19" s="4"/>
      <c r="N19" s="4"/>
      <c r="O19" s="4"/>
      <c r="P19" s="4"/>
      <c r="Q19" s="4"/>
      <c r="R19" s="4"/>
      <c r="S19" s="4"/>
      <c r="T19" s="4"/>
      <c r="U19" s="4"/>
      <c r="V19" s="4"/>
      <c r="W19" s="4"/>
    </row>
    <row r="20" spans="1:23" ht="29.25" customHeight="1" x14ac:dyDescent="0.2">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0" t="s">
        <v>31</v>
      </c>
      <c r="B37" s="349" t="str">
        <f>OBVEZE!B5</f>
        <v>Stanje obveza 1. siječnja (=stanju obveza iz Izvještaja o obvezama na 31. prosinca prethodne godine)</v>
      </c>
      <c r="C37" s="345"/>
      <c r="D37" s="345"/>
      <c r="E37" s="345"/>
      <c r="F37" s="346"/>
      <c r="G37" s="125" t="str">
        <f>OBVEZE!C5</f>
        <v>V001</v>
      </c>
      <c r="H37" s="298">
        <f>OBVEZE!D5</f>
        <v>117773.53</v>
      </c>
      <c r="I37" s="298" t="s">
        <v>37</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37</v>
      </c>
      <c r="I38" s="298">
        <f>OBVEZE!D44</f>
        <v>135876.63999999996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37</v>
      </c>
      <c r="I39" s="298">
        <f>OBVEZE!D45</f>
        <v>1809.56</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134067.07999999999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49" zoomScaleNormal="100" workbookViewId="0">
      <selection activeCell="F659" sqref="F6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c r="C1" s="288" t="s">
        <v>28</v>
      </c>
      <c r="D1" s="290"/>
      <c r="E1" s="289" t="s">
        <v>39</v>
      </c>
      <c r="F1" s="291"/>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592875.68999999994</v>
      </c>
      <c r="E6" s="59">
        <f>E7+E43+E49+E82+E106+E125+E134+E140</f>
        <v>584288.90999999992</v>
      </c>
      <c r="F6" s="44">
        <f t="shared" ref="F6:F132" si="0">IF(D6&lt;&gt;0,IF(E6/D6&gt;=100,"&gt;&gt;100",E6/D6*100),"-")</f>
        <v>98.551672779836863</v>
      </c>
    </row>
    <row r="7" spans="1:24" ht="12.75" customHeight="1" x14ac:dyDescent="0.2">
      <c r="A7" s="62">
        <v>61</v>
      </c>
      <c r="B7" s="228" t="s">
        <v>48</v>
      </c>
      <c r="C7" s="267" t="s">
        <v>49</v>
      </c>
      <c r="D7" s="59">
        <f>D8+D17+D23+D29+D36+D39</f>
        <v>428443.20999999996</v>
      </c>
      <c r="E7" s="59">
        <f>E8+E17+E23+E29+E36+E39</f>
        <v>407415.69999999995</v>
      </c>
      <c r="F7" s="44">
        <f t="shared" si="0"/>
        <v>95.092112674629618</v>
      </c>
    </row>
    <row r="8" spans="1:24" ht="12.75" customHeight="1" x14ac:dyDescent="0.2">
      <c r="A8" s="62">
        <v>611</v>
      </c>
      <c r="B8" s="228" t="s">
        <v>3480</v>
      </c>
      <c r="C8" s="267" t="s">
        <v>50</v>
      </c>
      <c r="D8" s="59">
        <f>SUM(D9:D14)-D15-D16</f>
        <v>306717.8</v>
      </c>
      <c r="E8" s="59">
        <f t="shared" ref="E8" si="1">SUM(E9:E14)-E15-E16</f>
        <v>329168.06</v>
      </c>
      <c r="F8" s="44">
        <f t="shared" si="0"/>
        <v>107.31951650670422</v>
      </c>
    </row>
    <row r="9" spans="1:24" ht="12.75" customHeight="1" x14ac:dyDescent="0.2">
      <c r="A9" s="62">
        <v>6111</v>
      </c>
      <c r="B9" s="64" t="s">
        <v>3479</v>
      </c>
      <c r="C9" s="267" t="s">
        <v>51</v>
      </c>
      <c r="D9" s="193">
        <v>228156.93</v>
      </c>
      <c r="E9" s="193">
        <v>262342.99</v>
      </c>
      <c r="F9" s="44">
        <f t="shared" si="0"/>
        <v>114.98357292938681</v>
      </c>
    </row>
    <row r="10" spans="1:24" ht="12.75" customHeight="1" x14ac:dyDescent="0.2">
      <c r="A10" s="62">
        <v>6112</v>
      </c>
      <c r="B10" s="64" t="s">
        <v>3478</v>
      </c>
      <c r="C10" s="267" t="s">
        <v>52</v>
      </c>
      <c r="D10" s="193">
        <v>14652.36</v>
      </c>
      <c r="E10" s="193">
        <v>14601.87</v>
      </c>
      <c r="F10" s="44">
        <f t="shared" si="0"/>
        <v>99.655413871895036</v>
      </c>
    </row>
    <row r="11" spans="1:24" ht="12.75" customHeight="1" x14ac:dyDescent="0.2">
      <c r="A11" s="62">
        <v>6113</v>
      </c>
      <c r="B11" s="64" t="s">
        <v>3477</v>
      </c>
      <c r="C11" s="267" t="s">
        <v>53</v>
      </c>
      <c r="D11" s="193">
        <v>22071.06</v>
      </c>
      <c r="E11" s="193">
        <v>36997.21</v>
      </c>
      <c r="F11" s="44">
        <f t="shared" si="0"/>
        <v>167.62769889620162</v>
      </c>
    </row>
    <row r="12" spans="1:24" ht="12.75" customHeight="1" x14ac:dyDescent="0.2">
      <c r="A12" s="62">
        <v>6114</v>
      </c>
      <c r="B12" s="64" t="s">
        <v>3476</v>
      </c>
      <c r="C12" s="267" t="s">
        <v>54</v>
      </c>
      <c r="D12" s="193">
        <v>37542.42</v>
      </c>
      <c r="E12" s="193">
        <v>13348.41</v>
      </c>
      <c r="F12" s="44">
        <f t="shared" si="0"/>
        <v>35.555539573634306</v>
      </c>
    </row>
    <row r="13" spans="1:24" ht="12.75" customHeight="1" x14ac:dyDescent="0.2">
      <c r="A13" s="62">
        <v>6115</v>
      </c>
      <c r="B13" s="64" t="s">
        <v>3475</v>
      </c>
      <c r="C13" s="267" t="s">
        <v>55</v>
      </c>
      <c r="D13" s="193">
        <v>4295.03</v>
      </c>
      <c r="E13" s="193">
        <v>1877.58</v>
      </c>
      <c r="F13" s="44">
        <f t="shared" si="0"/>
        <v>43.715177775242545</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0</v>
      </c>
      <c r="E15" s="193">
        <v>0</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108025.43</v>
      </c>
      <c r="E23" s="59">
        <f t="shared" si="3"/>
        <v>65020.78</v>
      </c>
      <c r="F23" s="44">
        <f t="shared" si="0"/>
        <v>60.190253350530519</v>
      </c>
    </row>
    <row r="24" spans="1:6" ht="12.75" customHeight="1" x14ac:dyDescent="0.2">
      <c r="A24" s="62">
        <v>6131</v>
      </c>
      <c r="B24" s="64" t="s">
        <v>3490</v>
      </c>
      <c r="C24" s="267" t="s">
        <v>74</v>
      </c>
      <c r="D24" s="193">
        <v>19989.5</v>
      </c>
      <c r="E24" s="193">
        <v>3507.29</v>
      </c>
      <c r="F24" s="44">
        <f t="shared" si="0"/>
        <v>17.545661472272943</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88035.93</v>
      </c>
      <c r="E27" s="193">
        <v>61513.49</v>
      </c>
      <c r="F27" s="44">
        <f t="shared" si="0"/>
        <v>69.873164286445316</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13699.98</v>
      </c>
      <c r="E29" s="59">
        <f>SUM(E30:E35)</f>
        <v>13226.86</v>
      </c>
      <c r="F29" s="44">
        <f t="shared" si="0"/>
        <v>96.54656430155373</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13699.98</v>
      </c>
      <c r="E31" s="193">
        <v>13226.86</v>
      </c>
      <c r="F31" s="44">
        <f t="shared" si="0"/>
        <v>96.54656430155373</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74031.790000000008</v>
      </c>
      <c r="E49" s="59">
        <f>E50+E53+E58+E61+E64+E68+E71+E74+E77</f>
        <v>75844</v>
      </c>
      <c r="F49" s="44">
        <f t="shared" si="0"/>
        <v>102.44788083605705</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72816.790000000008</v>
      </c>
      <c r="E58" s="59">
        <f t="shared" si="10"/>
        <v>75844</v>
      </c>
      <c r="F58" s="44">
        <f t="shared" si="0"/>
        <v>104.15729668940364</v>
      </c>
    </row>
    <row r="59" spans="1:6" ht="24" x14ac:dyDescent="0.2">
      <c r="A59" s="62">
        <v>6331</v>
      </c>
      <c r="B59" s="64" t="s">
        <v>3492</v>
      </c>
      <c r="C59" s="267" t="s">
        <v>142</v>
      </c>
      <c r="D59" s="193">
        <v>19486.79</v>
      </c>
      <c r="E59" s="193">
        <v>35844</v>
      </c>
      <c r="F59" s="44">
        <f t="shared" si="0"/>
        <v>183.93999216905402</v>
      </c>
    </row>
    <row r="60" spans="1:6" ht="24" x14ac:dyDescent="0.2">
      <c r="A60" s="62">
        <v>6332</v>
      </c>
      <c r="B60" s="64" t="s">
        <v>3493</v>
      </c>
      <c r="C60" s="267" t="s">
        <v>143</v>
      </c>
      <c r="D60" s="193">
        <v>53330</v>
      </c>
      <c r="E60" s="193">
        <v>40000</v>
      </c>
      <c r="F60" s="44">
        <f t="shared" si="0"/>
        <v>75.004687792987056</v>
      </c>
    </row>
    <row r="61" spans="1:6" ht="12.75" customHeight="1" x14ac:dyDescent="0.2">
      <c r="A61" s="62">
        <v>634</v>
      </c>
      <c r="B61" s="64" t="s">
        <v>144</v>
      </c>
      <c r="C61" s="267" t="s">
        <v>145</v>
      </c>
      <c r="D61" s="59">
        <f t="shared" ref="D61:E61" si="11">SUM(D62:D63)</f>
        <v>1215</v>
      </c>
      <c r="E61" s="59">
        <f t="shared" si="11"/>
        <v>0</v>
      </c>
      <c r="F61" s="44">
        <f t="shared" si="0"/>
        <v>0</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1215</v>
      </c>
      <c r="E63" s="193"/>
      <c r="F63" s="44">
        <f t="shared" si="0"/>
        <v>0</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36449.370000000003</v>
      </c>
      <c r="E82" s="59">
        <f t="shared" si="16"/>
        <v>41976.700000000004</v>
      </c>
      <c r="F82" s="44">
        <f t="shared" si="0"/>
        <v>115.16440476200276</v>
      </c>
    </row>
    <row r="83" spans="1:6" ht="12.75" customHeight="1" x14ac:dyDescent="0.2">
      <c r="A83" s="62">
        <v>641</v>
      </c>
      <c r="B83" s="63" t="s">
        <v>179</v>
      </c>
      <c r="C83" s="267" t="s">
        <v>180</v>
      </c>
      <c r="D83" s="59">
        <f t="shared" ref="D83:E83" si="17">SUM(D84:D90)</f>
        <v>34.97</v>
      </c>
      <c r="E83" s="59">
        <f t="shared" si="17"/>
        <v>6.01</v>
      </c>
      <c r="F83" s="44">
        <f t="shared" si="0"/>
        <v>17.186159565341722</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14.97</v>
      </c>
      <c r="E85" s="193">
        <v>6.01</v>
      </c>
      <c r="F85" s="44">
        <f t="shared" si="0"/>
        <v>40.146960587842351</v>
      </c>
    </row>
    <row r="86" spans="1:6" ht="12.75" customHeight="1" x14ac:dyDescent="0.2">
      <c r="A86" s="62">
        <v>6414</v>
      </c>
      <c r="B86" s="63" t="s">
        <v>185</v>
      </c>
      <c r="C86" s="267" t="s">
        <v>186</v>
      </c>
      <c r="D86" s="193">
        <v>20</v>
      </c>
      <c r="E86" s="193"/>
      <c r="F86" s="44">
        <f t="shared" si="0"/>
        <v>0</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36414.400000000001</v>
      </c>
      <c r="E91" s="59">
        <f t="shared" si="18"/>
        <v>41970.69</v>
      </c>
      <c r="F91" s="44">
        <f t="shared" si="0"/>
        <v>115.25849663869239</v>
      </c>
    </row>
    <row r="92" spans="1:6" ht="12.75" customHeight="1" x14ac:dyDescent="0.2">
      <c r="A92" s="62">
        <v>6421</v>
      </c>
      <c r="B92" s="63" t="s">
        <v>197</v>
      </c>
      <c r="C92" s="267" t="s">
        <v>198</v>
      </c>
      <c r="D92" s="193">
        <v>4844.07</v>
      </c>
      <c r="E92" s="193">
        <v>17212.150000000001</v>
      </c>
      <c r="F92" s="44">
        <f t="shared" si="0"/>
        <v>355.32413858594123</v>
      </c>
    </row>
    <row r="93" spans="1:6" ht="12.75" customHeight="1" x14ac:dyDescent="0.2">
      <c r="A93" s="62">
        <v>6422</v>
      </c>
      <c r="B93" s="63" t="s">
        <v>199</v>
      </c>
      <c r="C93" s="267" t="s">
        <v>200</v>
      </c>
      <c r="D93" s="193">
        <v>27644.74</v>
      </c>
      <c r="E93" s="193">
        <v>19213.46</v>
      </c>
      <c r="F93" s="44">
        <f t="shared" si="0"/>
        <v>69.501322855631841</v>
      </c>
    </row>
    <row r="94" spans="1:6" ht="12.75" customHeight="1" x14ac:dyDescent="0.2">
      <c r="A94" s="62">
        <v>6423</v>
      </c>
      <c r="B94" s="63" t="s">
        <v>201</v>
      </c>
      <c r="C94" s="267" t="s">
        <v>202</v>
      </c>
      <c r="D94" s="193">
        <v>3925.59</v>
      </c>
      <c r="E94" s="193">
        <v>3991.48</v>
      </c>
      <c r="F94" s="44">
        <f t="shared" si="0"/>
        <v>101.67847380903252</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c r="E97" s="193">
        <v>1553.6</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53641.630000000005</v>
      </c>
      <c r="E106" s="59">
        <f>E107+E112+E120+E124</f>
        <v>58435.25</v>
      </c>
      <c r="F106" s="44">
        <f t="shared" si="0"/>
        <v>108.93638019575467</v>
      </c>
    </row>
    <row r="107" spans="1:6" ht="12.75" customHeight="1" x14ac:dyDescent="0.2">
      <c r="A107" s="62">
        <v>651</v>
      </c>
      <c r="B107" s="63" t="s">
        <v>225</v>
      </c>
      <c r="C107" s="267" t="s">
        <v>226</v>
      </c>
      <c r="D107" s="59">
        <f t="shared" ref="D107:E107" si="20">SUM(D108:D111)</f>
        <v>11145.61</v>
      </c>
      <c r="E107" s="59">
        <f t="shared" si="20"/>
        <v>10572.65</v>
      </c>
      <c r="F107" s="44">
        <f t="shared" si="0"/>
        <v>94.859321293316384</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0</v>
      </c>
      <c r="E110" s="193">
        <v>0</v>
      </c>
      <c r="F110" s="44" t="str">
        <f t="shared" si="0"/>
        <v>-</v>
      </c>
    </row>
    <row r="111" spans="1:6" ht="12.75" customHeight="1" x14ac:dyDescent="0.2">
      <c r="A111" s="62">
        <v>6514</v>
      </c>
      <c r="B111" s="63" t="s">
        <v>233</v>
      </c>
      <c r="C111" s="267" t="s">
        <v>234</v>
      </c>
      <c r="D111" s="193">
        <v>11145.61</v>
      </c>
      <c r="E111" s="193">
        <v>10572.65</v>
      </c>
      <c r="F111" s="44">
        <f t="shared" si="0"/>
        <v>94.859321293316384</v>
      </c>
    </row>
    <row r="112" spans="1:6" ht="12.75" customHeight="1" x14ac:dyDescent="0.2">
      <c r="A112" s="62">
        <v>652</v>
      </c>
      <c r="B112" s="63" t="s">
        <v>235</v>
      </c>
      <c r="C112" s="267" t="s">
        <v>236</v>
      </c>
      <c r="D112" s="59">
        <f t="shared" ref="D112:E112" si="21">SUM(D113:D119)</f>
        <v>130.13999999999999</v>
      </c>
      <c r="E112" s="59">
        <f t="shared" si="21"/>
        <v>643.89</v>
      </c>
      <c r="F112" s="44">
        <f t="shared" si="0"/>
        <v>494.76717381281696</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0</v>
      </c>
      <c r="E114" s="193">
        <v>0</v>
      </c>
      <c r="F114" s="44" t="str">
        <f t="shared" si="0"/>
        <v>-</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130.13999999999999</v>
      </c>
      <c r="E117" s="193">
        <v>643.89</v>
      </c>
      <c r="F117" s="44">
        <f t="shared" si="0"/>
        <v>494.76717381281696</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42365.880000000005</v>
      </c>
      <c r="E120" s="59">
        <f t="shared" si="22"/>
        <v>47218.71</v>
      </c>
      <c r="F120" s="44">
        <f t="shared" si="0"/>
        <v>111.45457146175175</v>
      </c>
    </row>
    <row r="121" spans="1:6" ht="12.75" customHeight="1" x14ac:dyDescent="0.2">
      <c r="A121" s="62">
        <v>6531</v>
      </c>
      <c r="B121" s="63" t="s">
        <v>253</v>
      </c>
      <c r="C121" s="267" t="s">
        <v>254</v>
      </c>
      <c r="D121" s="193">
        <v>12734.8</v>
      </c>
      <c r="E121" s="193">
        <v>13051.11</v>
      </c>
      <c r="F121" s="44">
        <f t="shared" si="0"/>
        <v>102.48382385274995</v>
      </c>
    </row>
    <row r="122" spans="1:6" ht="12.75" customHeight="1" x14ac:dyDescent="0.2">
      <c r="A122" s="62">
        <v>6532</v>
      </c>
      <c r="B122" s="63" t="s">
        <v>255</v>
      </c>
      <c r="C122" s="267" t="s">
        <v>256</v>
      </c>
      <c r="D122" s="193">
        <v>29631.08</v>
      </c>
      <c r="E122" s="193">
        <v>34167.599999999999</v>
      </c>
      <c r="F122" s="44">
        <f t="shared" si="0"/>
        <v>115.31000557522708</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0</v>
      </c>
      <c r="E125" s="59">
        <f t="shared" si="23"/>
        <v>0</v>
      </c>
      <c r="F125" s="44" t="str">
        <f t="shared" si="0"/>
        <v>-</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309.69</v>
      </c>
      <c r="E140" s="59">
        <f t="shared" si="29"/>
        <v>617.26</v>
      </c>
      <c r="F140" s="44">
        <f t="shared" si="27"/>
        <v>199.3154444767348</v>
      </c>
    </row>
    <row r="141" spans="1:6" ht="12.75" customHeight="1" x14ac:dyDescent="0.2">
      <c r="A141" s="62">
        <v>681</v>
      </c>
      <c r="B141" s="64" t="s">
        <v>288</v>
      </c>
      <c r="C141" s="267" t="s">
        <v>289</v>
      </c>
      <c r="D141" s="59">
        <f t="shared" ref="D141:E141" si="30">SUM(D142:D150)</f>
        <v>309.69</v>
      </c>
      <c r="E141" s="59">
        <f t="shared" si="30"/>
        <v>617.26</v>
      </c>
      <c r="F141" s="44">
        <f t="shared" si="27"/>
        <v>199.3154444767348</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309.69</v>
      </c>
      <c r="E150" s="193">
        <v>617.26</v>
      </c>
      <c r="F150" s="44">
        <f t="shared" si="27"/>
        <v>199.3154444767348</v>
      </c>
    </row>
    <row r="151" spans="1:6" ht="12.75" customHeight="1" x14ac:dyDescent="0.2">
      <c r="A151" s="62">
        <v>683</v>
      </c>
      <c r="B151" s="63" t="s">
        <v>306</v>
      </c>
      <c r="C151" s="267" t="s">
        <v>307</v>
      </c>
      <c r="D151" s="193">
        <v>0</v>
      </c>
      <c r="E151" s="193">
        <v>0</v>
      </c>
      <c r="F151" s="44" t="str">
        <f t="shared" si="27"/>
        <v>-</v>
      </c>
    </row>
    <row r="152" spans="1:6" ht="12.75" customHeight="1" x14ac:dyDescent="0.2">
      <c r="A152" s="62">
        <v>3</v>
      </c>
      <c r="B152" s="63" t="s">
        <v>308</v>
      </c>
      <c r="C152" s="267" t="s">
        <v>45</v>
      </c>
      <c r="D152" s="59">
        <f>D153+D164+D202+D221+D230+D262+D273</f>
        <v>612811.29999999993</v>
      </c>
      <c r="E152" s="59">
        <f>E153+E164+E202+E221+E230+E262+E273</f>
        <v>580139.40999999992</v>
      </c>
      <c r="F152" s="44">
        <f t="shared" si="27"/>
        <v>94.668523573243505</v>
      </c>
    </row>
    <row r="153" spans="1:6" ht="12.75" customHeight="1" x14ac:dyDescent="0.2">
      <c r="A153" s="62">
        <v>31</v>
      </c>
      <c r="B153" s="63" t="s">
        <v>309</v>
      </c>
      <c r="C153" s="267" t="s">
        <v>310</v>
      </c>
      <c r="D153" s="59">
        <f t="shared" ref="D153:E153" si="31">D154+D159+D160</f>
        <v>102344.56</v>
      </c>
      <c r="E153" s="59">
        <f t="shared" si="31"/>
        <v>139798.82</v>
      </c>
      <c r="F153" s="44">
        <f t="shared" si="27"/>
        <v>136.59623921388692</v>
      </c>
    </row>
    <row r="154" spans="1:6" ht="12.75" customHeight="1" x14ac:dyDescent="0.2">
      <c r="A154" s="62">
        <v>311</v>
      </c>
      <c r="B154" s="63" t="s">
        <v>311</v>
      </c>
      <c r="C154" s="267" t="s">
        <v>312</v>
      </c>
      <c r="D154" s="59">
        <f t="shared" ref="D154:E154" si="32">SUM(D155:D158)</f>
        <v>89171.63</v>
      </c>
      <c r="E154" s="59">
        <f t="shared" si="32"/>
        <v>116611.74</v>
      </c>
      <c r="F154" s="44">
        <f t="shared" si="27"/>
        <v>130.77224224789882</v>
      </c>
    </row>
    <row r="155" spans="1:6" ht="12.75" customHeight="1" x14ac:dyDescent="0.2">
      <c r="A155" s="62">
        <v>3111</v>
      </c>
      <c r="B155" s="63" t="s">
        <v>313</v>
      </c>
      <c r="C155" s="267" t="s">
        <v>314</v>
      </c>
      <c r="D155" s="193">
        <v>89171.63</v>
      </c>
      <c r="E155" s="193">
        <v>116611.74</v>
      </c>
      <c r="F155" s="44">
        <f t="shared" si="27"/>
        <v>130.77224224789882</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2250</v>
      </c>
      <c r="E159" s="193">
        <v>4091.44</v>
      </c>
      <c r="F159" s="44">
        <f t="shared" si="27"/>
        <v>181.84177777777779</v>
      </c>
    </row>
    <row r="160" spans="1:6" ht="12.75" customHeight="1" x14ac:dyDescent="0.2">
      <c r="A160" s="62">
        <v>313</v>
      </c>
      <c r="B160" s="64" t="s">
        <v>323</v>
      </c>
      <c r="C160" s="267" t="s">
        <v>324</v>
      </c>
      <c r="D160" s="59">
        <f t="shared" ref="D160:E160" si="33">SUM(D161:D163)</f>
        <v>10922.93</v>
      </c>
      <c r="E160" s="59">
        <f t="shared" si="33"/>
        <v>19095.64</v>
      </c>
      <c r="F160" s="44">
        <f t="shared" si="27"/>
        <v>174.82159091013125</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10922.93</v>
      </c>
      <c r="E162" s="193">
        <v>19095.64</v>
      </c>
      <c r="F162" s="44">
        <f t="shared" si="27"/>
        <v>174.82159091013125</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293324.57999999996</v>
      </c>
      <c r="E164" s="59">
        <f>E165+E170+E178+E188+E189+E194</f>
        <v>165420.37999999998</v>
      </c>
      <c r="F164" s="44">
        <f t="shared" si="27"/>
        <v>56.3949942415327</v>
      </c>
    </row>
    <row r="165" spans="1:6" ht="12.75" customHeight="1" x14ac:dyDescent="0.2">
      <c r="A165" s="62">
        <v>321</v>
      </c>
      <c r="B165" s="63" t="s">
        <v>331</v>
      </c>
      <c r="C165" s="267" t="s">
        <v>332</v>
      </c>
      <c r="D165" s="59">
        <f t="shared" ref="D165:E165" si="34">SUM(D166:D169)</f>
        <v>8333.7000000000007</v>
      </c>
      <c r="E165" s="59">
        <f t="shared" si="34"/>
        <v>11212.970000000001</v>
      </c>
      <c r="F165" s="44">
        <f t="shared" si="27"/>
        <v>134.54971981232825</v>
      </c>
    </row>
    <row r="166" spans="1:6" ht="12.75" customHeight="1" x14ac:dyDescent="0.2">
      <c r="A166" s="62">
        <v>3211</v>
      </c>
      <c r="B166" s="63" t="s">
        <v>333</v>
      </c>
      <c r="C166" s="267" t="s">
        <v>334</v>
      </c>
      <c r="D166" s="193">
        <v>977.47</v>
      </c>
      <c r="E166" s="193">
        <v>698.72</v>
      </c>
      <c r="F166" s="44">
        <f t="shared" si="27"/>
        <v>71.482500741710737</v>
      </c>
    </row>
    <row r="167" spans="1:6" ht="12.75" customHeight="1" x14ac:dyDescent="0.2">
      <c r="A167" s="62">
        <v>3212</v>
      </c>
      <c r="B167" s="63" t="s">
        <v>335</v>
      </c>
      <c r="C167" s="267" t="s">
        <v>336</v>
      </c>
      <c r="D167" s="193">
        <v>1342.75</v>
      </c>
      <c r="E167" s="193">
        <v>1488.07</v>
      </c>
      <c r="F167" s="44">
        <f t="shared" si="27"/>
        <v>110.82256563023645</v>
      </c>
    </row>
    <row r="168" spans="1:6" ht="12.75" customHeight="1" x14ac:dyDescent="0.2">
      <c r="A168" s="62">
        <v>3213</v>
      </c>
      <c r="B168" s="63" t="s">
        <v>337</v>
      </c>
      <c r="C168" s="267" t="s">
        <v>338</v>
      </c>
      <c r="D168" s="193">
        <v>563.08000000000004</v>
      </c>
      <c r="E168" s="193">
        <v>292.5</v>
      </c>
      <c r="F168" s="44">
        <f t="shared" si="27"/>
        <v>51.946437451161465</v>
      </c>
    </row>
    <row r="169" spans="1:6" ht="12.75" customHeight="1" x14ac:dyDescent="0.2">
      <c r="A169" s="62">
        <v>3214</v>
      </c>
      <c r="B169" s="63" t="s">
        <v>339</v>
      </c>
      <c r="C169" s="267" t="s">
        <v>340</v>
      </c>
      <c r="D169" s="193">
        <v>5450.4</v>
      </c>
      <c r="E169" s="193">
        <v>8733.68</v>
      </c>
      <c r="F169" s="44">
        <f t="shared" si="27"/>
        <v>160.2392484955233</v>
      </c>
    </row>
    <row r="170" spans="1:6" ht="12.75" customHeight="1" x14ac:dyDescent="0.2">
      <c r="A170" s="62">
        <v>322</v>
      </c>
      <c r="B170" s="63" t="s">
        <v>341</v>
      </c>
      <c r="C170" s="267" t="s">
        <v>342</v>
      </c>
      <c r="D170" s="59">
        <f t="shared" ref="D170:E170" si="35">SUM(D171:D177)</f>
        <v>18698.750000000004</v>
      </c>
      <c r="E170" s="59">
        <f t="shared" si="35"/>
        <v>20286.3</v>
      </c>
      <c r="F170" s="44">
        <f t="shared" si="27"/>
        <v>108.49013971522159</v>
      </c>
    </row>
    <row r="171" spans="1:6" ht="12.75" customHeight="1" x14ac:dyDescent="0.2">
      <c r="A171" s="62">
        <v>3221</v>
      </c>
      <c r="B171" s="63" t="s">
        <v>343</v>
      </c>
      <c r="C171" s="267" t="s">
        <v>344</v>
      </c>
      <c r="D171" s="193">
        <v>2159.21</v>
      </c>
      <c r="E171" s="193">
        <v>2262.94</v>
      </c>
      <c r="F171" s="44">
        <f t="shared" si="27"/>
        <v>104.80407185961533</v>
      </c>
    </row>
    <row r="172" spans="1:6" ht="12.75" customHeight="1" x14ac:dyDescent="0.2">
      <c r="A172" s="62">
        <v>3222</v>
      </c>
      <c r="B172" s="63" t="s">
        <v>345</v>
      </c>
      <c r="C172" s="267" t="s">
        <v>346</v>
      </c>
      <c r="D172" s="193">
        <v>0</v>
      </c>
      <c r="E172" s="193">
        <v>0</v>
      </c>
      <c r="F172" s="44" t="str">
        <f t="shared" si="27"/>
        <v>-</v>
      </c>
    </row>
    <row r="173" spans="1:6" ht="12.75" customHeight="1" x14ac:dyDescent="0.2">
      <c r="A173" s="62">
        <v>3223</v>
      </c>
      <c r="B173" s="64" t="s">
        <v>347</v>
      </c>
      <c r="C173" s="267" t="s">
        <v>348</v>
      </c>
      <c r="D173" s="193">
        <v>11614.03</v>
      </c>
      <c r="E173" s="193">
        <v>11926.8</v>
      </c>
      <c r="F173" s="44">
        <f t="shared" si="27"/>
        <v>102.69303592293113</v>
      </c>
    </row>
    <row r="174" spans="1:6" ht="12.75" customHeight="1" x14ac:dyDescent="0.2">
      <c r="A174" s="62">
        <v>3224</v>
      </c>
      <c r="B174" s="64" t="s">
        <v>349</v>
      </c>
      <c r="C174" s="267" t="s">
        <v>350</v>
      </c>
      <c r="D174" s="193">
        <v>2819.29</v>
      </c>
      <c r="E174" s="193">
        <v>3112.31</v>
      </c>
      <c r="F174" s="44">
        <f t="shared" si="27"/>
        <v>110.39339691908245</v>
      </c>
    </row>
    <row r="175" spans="1:6" ht="12.75" customHeight="1" x14ac:dyDescent="0.2">
      <c r="A175" s="62">
        <v>3225</v>
      </c>
      <c r="B175" s="64" t="s">
        <v>3502</v>
      </c>
      <c r="C175" s="267" t="s">
        <v>351</v>
      </c>
      <c r="D175" s="193">
        <v>2106.2199999999998</v>
      </c>
      <c r="E175" s="193">
        <v>2984.25</v>
      </c>
      <c r="F175" s="44">
        <f t="shared" si="27"/>
        <v>141.68747804123026</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255924.27999999997</v>
      </c>
      <c r="E178" s="59">
        <f t="shared" si="36"/>
        <v>115395.82999999999</v>
      </c>
      <c r="F178" s="44">
        <f t="shared" si="27"/>
        <v>45.089832820864046</v>
      </c>
    </row>
    <row r="179" spans="1:6" ht="12.75" customHeight="1" x14ac:dyDescent="0.2">
      <c r="A179" s="62">
        <v>3231</v>
      </c>
      <c r="B179" s="64" t="s">
        <v>3503</v>
      </c>
      <c r="C179" s="267" t="s">
        <v>358</v>
      </c>
      <c r="D179" s="193">
        <v>35894.870000000003</v>
      </c>
      <c r="E179" s="193">
        <v>40384.78</v>
      </c>
      <c r="F179" s="44">
        <f t="shared" si="27"/>
        <v>112.50850051831918</v>
      </c>
    </row>
    <row r="180" spans="1:6" ht="12.75" customHeight="1" x14ac:dyDescent="0.2">
      <c r="A180" s="62">
        <v>3232</v>
      </c>
      <c r="B180" s="64" t="s">
        <v>359</v>
      </c>
      <c r="C180" s="267" t="s">
        <v>360</v>
      </c>
      <c r="D180" s="193">
        <v>185073.61</v>
      </c>
      <c r="E180" s="193">
        <v>24686.5</v>
      </c>
      <c r="F180" s="44">
        <f t="shared" si="27"/>
        <v>13.338746674904112</v>
      </c>
    </row>
    <row r="181" spans="1:6" ht="12.75" customHeight="1" x14ac:dyDescent="0.2">
      <c r="A181" s="62">
        <v>3233</v>
      </c>
      <c r="B181" s="64" t="s">
        <v>361</v>
      </c>
      <c r="C181" s="267" t="s">
        <v>362</v>
      </c>
      <c r="D181" s="193">
        <v>0</v>
      </c>
      <c r="E181" s="193">
        <v>0</v>
      </c>
      <c r="F181" s="44" t="str">
        <f t="shared" si="27"/>
        <v>-</v>
      </c>
    </row>
    <row r="182" spans="1:6" ht="12.75" customHeight="1" x14ac:dyDescent="0.2">
      <c r="A182" s="62">
        <v>3234</v>
      </c>
      <c r="B182" s="64" t="s">
        <v>363</v>
      </c>
      <c r="C182" s="267" t="s">
        <v>364</v>
      </c>
      <c r="D182" s="193">
        <v>4867.8100000000004</v>
      </c>
      <c r="E182" s="193">
        <v>7552.79</v>
      </c>
      <c r="F182" s="44">
        <f t="shared" si="27"/>
        <v>155.15786359779861</v>
      </c>
    </row>
    <row r="183" spans="1:6" ht="12.75" customHeight="1" x14ac:dyDescent="0.2">
      <c r="A183" s="62">
        <v>3235</v>
      </c>
      <c r="B183" s="63" t="s">
        <v>365</v>
      </c>
      <c r="C183" s="267" t="s">
        <v>366</v>
      </c>
      <c r="D183" s="193">
        <v>0</v>
      </c>
      <c r="E183" s="193">
        <v>0</v>
      </c>
      <c r="F183" s="44" t="str">
        <f t="shared" si="27"/>
        <v>-</v>
      </c>
    </row>
    <row r="184" spans="1:6" ht="12.75" customHeight="1" x14ac:dyDescent="0.2">
      <c r="A184" s="62">
        <v>3236</v>
      </c>
      <c r="B184" s="63" t="s">
        <v>367</v>
      </c>
      <c r="C184" s="267" t="s">
        <v>368</v>
      </c>
      <c r="D184" s="193"/>
      <c r="E184" s="193">
        <v>1000</v>
      </c>
      <c r="F184" s="44" t="str">
        <f t="shared" si="27"/>
        <v>-</v>
      </c>
    </row>
    <row r="185" spans="1:6" ht="12.75" customHeight="1" x14ac:dyDescent="0.2">
      <c r="A185" s="62">
        <v>3237</v>
      </c>
      <c r="B185" s="63" t="s">
        <v>369</v>
      </c>
      <c r="C185" s="267" t="s">
        <v>370</v>
      </c>
      <c r="D185" s="193">
        <v>17803.169999999998</v>
      </c>
      <c r="E185" s="193">
        <v>21658.97</v>
      </c>
      <c r="F185" s="44">
        <f t="shared" si="27"/>
        <v>121.65794069258453</v>
      </c>
    </row>
    <row r="186" spans="1:6" ht="12.75" customHeight="1" x14ac:dyDescent="0.2">
      <c r="A186" s="62">
        <v>3238</v>
      </c>
      <c r="B186" s="63" t="s">
        <v>371</v>
      </c>
      <c r="C186" s="267" t="s">
        <v>372</v>
      </c>
      <c r="D186" s="193">
        <v>4801.12</v>
      </c>
      <c r="E186" s="193">
        <v>7820.42</v>
      </c>
      <c r="F186" s="44">
        <f t="shared" si="27"/>
        <v>162.88740960442564</v>
      </c>
    </row>
    <row r="187" spans="1:6" ht="12.75" customHeight="1" x14ac:dyDescent="0.2">
      <c r="A187" s="62">
        <v>3239</v>
      </c>
      <c r="B187" s="63" t="s">
        <v>373</v>
      </c>
      <c r="C187" s="267" t="s">
        <v>374</v>
      </c>
      <c r="D187" s="193">
        <v>7483.7</v>
      </c>
      <c r="E187" s="193">
        <v>12292.37</v>
      </c>
      <c r="F187" s="44">
        <f t="shared" si="27"/>
        <v>164.25524807247754</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10367.85</v>
      </c>
      <c r="E194" s="59">
        <f t="shared" si="38"/>
        <v>18525.28</v>
      </c>
      <c r="F194" s="44">
        <f t="shared" si="27"/>
        <v>178.68005420603112</v>
      </c>
    </row>
    <row r="195" spans="1:6" ht="12.75" customHeight="1" x14ac:dyDescent="0.2">
      <c r="A195" s="62">
        <v>3291</v>
      </c>
      <c r="B195" s="182" t="s">
        <v>379</v>
      </c>
      <c r="C195" s="267" t="s">
        <v>380</v>
      </c>
      <c r="D195" s="193"/>
      <c r="E195" s="193">
        <v>11597.9</v>
      </c>
      <c r="F195" s="44" t="str">
        <f t="shared" si="27"/>
        <v>-</v>
      </c>
    </row>
    <row r="196" spans="1:6" ht="12.75" customHeight="1" x14ac:dyDescent="0.2">
      <c r="A196" s="62">
        <v>3292</v>
      </c>
      <c r="B196" s="63" t="s">
        <v>381</v>
      </c>
      <c r="C196" s="267" t="s">
        <v>382</v>
      </c>
      <c r="D196" s="193">
        <v>0</v>
      </c>
      <c r="E196" s="193">
        <v>0</v>
      </c>
      <c r="F196" s="44" t="str">
        <f t="shared" si="27"/>
        <v>-</v>
      </c>
    </row>
    <row r="197" spans="1:6" ht="12.75" customHeight="1" x14ac:dyDescent="0.2">
      <c r="A197" s="62">
        <v>3293</v>
      </c>
      <c r="B197" s="63" t="s">
        <v>383</v>
      </c>
      <c r="C197" s="267" t="s">
        <v>384</v>
      </c>
      <c r="D197" s="193">
        <v>4763.41</v>
      </c>
      <c r="E197" s="193">
        <v>540.73</v>
      </c>
      <c r="F197" s="44">
        <f t="shared" si="27"/>
        <v>11.351741714444065</v>
      </c>
    </row>
    <row r="198" spans="1:6" ht="12.75" customHeight="1" x14ac:dyDescent="0.2">
      <c r="A198" s="62">
        <v>3294</v>
      </c>
      <c r="B198" s="63" t="s">
        <v>385</v>
      </c>
      <c r="C198" s="267" t="s">
        <v>386</v>
      </c>
      <c r="D198" s="193">
        <v>1265</v>
      </c>
      <c r="E198" s="193">
        <v>1355</v>
      </c>
      <c r="F198" s="44">
        <f t="shared" si="27"/>
        <v>107.11462450592886</v>
      </c>
    </row>
    <row r="199" spans="1:6" ht="12.75" customHeight="1" x14ac:dyDescent="0.2">
      <c r="A199" s="62">
        <v>3295</v>
      </c>
      <c r="B199" s="63" t="s">
        <v>387</v>
      </c>
      <c r="C199" s="267" t="s">
        <v>388</v>
      </c>
      <c r="D199" s="193">
        <v>2833.44</v>
      </c>
      <c r="E199" s="193">
        <v>4681.6499999999996</v>
      </c>
      <c r="F199" s="44">
        <f t="shared" si="27"/>
        <v>165.2284855158394</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1506</v>
      </c>
      <c r="E201" s="193">
        <v>350</v>
      </c>
      <c r="F201" s="44">
        <f t="shared" si="27"/>
        <v>23.240371845949532</v>
      </c>
    </row>
    <row r="202" spans="1:6" ht="12.75" customHeight="1" x14ac:dyDescent="0.2">
      <c r="A202" s="62">
        <v>34</v>
      </c>
      <c r="B202" s="182" t="s">
        <v>393</v>
      </c>
      <c r="C202" s="267" t="s">
        <v>394</v>
      </c>
      <c r="D202" s="59">
        <f t="shared" ref="D202:E202" si="39">D203+D208+D216</f>
        <v>680.33999999999992</v>
      </c>
      <c r="E202" s="59">
        <f t="shared" si="39"/>
        <v>707.2</v>
      </c>
      <c r="F202" s="44">
        <f t="shared" si="27"/>
        <v>103.94802598700652</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680.33999999999992</v>
      </c>
      <c r="E216" s="59">
        <f t="shared" si="42"/>
        <v>707.2</v>
      </c>
      <c r="F216" s="44">
        <f t="shared" si="27"/>
        <v>103.94802598700652</v>
      </c>
    </row>
    <row r="217" spans="1:6" ht="12.75" customHeight="1" x14ac:dyDescent="0.2">
      <c r="A217" s="62">
        <v>3431</v>
      </c>
      <c r="B217" s="181" t="s">
        <v>423</v>
      </c>
      <c r="C217" s="267" t="s">
        <v>424</v>
      </c>
      <c r="D217" s="193">
        <v>652.28</v>
      </c>
      <c r="E217" s="193">
        <v>706.2</v>
      </c>
      <c r="F217" s="44">
        <f t="shared" si="27"/>
        <v>108.26638866744345</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28.06</v>
      </c>
      <c r="E219" s="193">
        <v>1</v>
      </c>
      <c r="F219" s="44">
        <f t="shared" si="27"/>
        <v>3.5637918745545263</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141444.64999999997</v>
      </c>
      <c r="E230" s="59">
        <f>E231+E234+E237+E242+E246+E250+E254+E257</f>
        <v>164530.9</v>
      </c>
      <c r="F230" s="44">
        <f t="shared" ref="F230:F245" si="46">IF(D230&lt;&gt;0,IF(E230/D230&gt;=100,"&gt;&gt;100",E230/D230*100),"-")</f>
        <v>116.3217555418321</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3161.8</v>
      </c>
      <c r="E246" s="59">
        <f t="shared" si="50"/>
        <v>5370</v>
      </c>
      <c r="F246" s="44">
        <f t="shared" ref="F246:F249" si="51">IF(D246&lt;&gt;0,IF(E246/D246&gt;=100,"&gt;&gt;100",E246/D246*100),"-")</f>
        <v>169.8399645771396</v>
      </c>
    </row>
    <row r="247" spans="1:6" ht="12.75" customHeight="1" x14ac:dyDescent="0.2">
      <c r="A247" s="62" t="s">
        <v>467</v>
      </c>
      <c r="B247" s="63" t="s">
        <v>468</v>
      </c>
      <c r="C247" s="267" t="s">
        <v>467</v>
      </c>
      <c r="D247" s="193">
        <v>3161.8</v>
      </c>
      <c r="E247" s="193">
        <v>5370</v>
      </c>
      <c r="F247" s="44">
        <f t="shared" si="51"/>
        <v>169.8399645771396</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138282.84999999998</v>
      </c>
      <c r="E250" s="59">
        <f t="shared" si="52"/>
        <v>159160.9</v>
      </c>
      <c r="F250" s="44">
        <f t="shared" ref="F250:F253" si="53">IF(D250&lt;&gt;0,IF(E250/D250&gt;=100,"&gt;&gt;100",E250/D250*100),"-")</f>
        <v>115.09807615333357</v>
      </c>
    </row>
    <row r="251" spans="1:6" ht="24" x14ac:dyDescent="0.2">
      <c r="A251" s="62">
        <v>3672</v>
      </c>
      <c r="B251" s="63" t="s">
        <v>475</v>
      </c>
      <c r="C251" s="267" t="s">
        <v>476</v>
      </c>
      <c r="D251" s="193">
        <v>135109.10999999999</v>
      </c>
      <c r="E251" s="193">
        <v>159160.9</v>
      </c>
      <c r="F251" s="44">
        <f t="shared" si="53"/>
        <v>117.80175296839718</v>
      </c>
    </row>
    <row r="252" spans="1:6" ht="24" x14ac:dyDescent="0.2">
      <c r="A252" s="62">
        <v>3673</v>
      </c>
      <c r="B252" s="63" t="s">
        <v>477</v>
      </c>
      <c r="C252" s="267" t="s">
        <v>478</v>
      </c>
      <c r="D252" s="193">
        <v>3173.74</v>
      </c>
      <c r="E252" s="193"/>
      <c r="F252" s="44">
        <f t="shared" si="53"/>
        <v>0</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1725.41</v>
      </c>
      <c r="E262" s="59">
        <f t="shared" si="57"/>
        <v>14556.1</v>
      </c>
      <c r="F262" s="44">
        <f t="shared" ref="F262:F268" si="58">IF(D262&lt;&gt;0,IF(E262/D262&gt;=100,"&gt;&gt;100",E262/D262*100),"-")</f>
        <v>843.63136877611691</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1725.41</v>
      </c>
      <c r="E269" s="59">
        <f t="shared" si="60"/>
        <v>14556.1</v>
      </c>
      <c r="F269" s="44">
        <f t="shared" ref="F269:F272" si="61">IF(D269&lt;&gt;0,IF(E269/D269&gt;=100,"&gt;&gt;100",E269/D269*100),"-")</f>
        <v>843.63136877611691</v>
      </c>
    </row>
    <row r="270" spans="1:6" ht="12.75" customHeight="1" x14ac:dyDescent="0.2">
      <c r="A270" s="62">
        <v>3721</v>
      </c>
      <c r="B270" s="64" t="s">
        <v>509</v>
      </c>
      <c r="C270" s="267" t="s">
        <v>510</v>
      </c>
      <c r="D270" s="193">
        <v>1725.41</v>
      </c>
      <c r="E270" s="193">
        <v>14556.1</v>
      </c>
      <c r="F270" s="44">
        <f t="shared" si="61"/>
        <v>843.63136877611691</v>
      </c>
    </row>
    <row r="271" spans="1:6" ht="12.75" customHeight="1" x14ac:dyDescent="0.2">
      <c r="A271" s="62">
        <v>3722</v>
      </c>
      <c r="B271" s="64" t="s">
        <v>511</v>
      </c>
      <c r="C271" s="267" t="s">
        <v>512</v>
      </c>
      <c r="D271" s="193">
        <v>0</v>
      </c>
      <c r="E271" s="193">
        <v>0</v>
      </c>
      <c r="F271" s="44" t="str">
        <f t="shared" si="61"/>
        <v>-</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73291.759999999995</v>
      </c>
      <c r="E273" s="59">
        <f t="shared" si="62"/>
        <v>95126.01</v>
      </c>
      <c r="F273" s="44">
        <f t="shared" ref="F273:F277" si="63">IF(D273&lt;&gt;0,IF(E273/D273&gt;=100,"&gt;&gt;100",E273/D273*100),"-")</f>
        <v>129.79086598548051</v>
      </c>
    </row>
    <row r="274" spans="1:6" ht="12.75" customHeight="1" x14ac:dyDescent="0.2">
      <c r="A274" s="62">
        <v>381</v>
      </c>
      <c r="B274" s="63" t="s">
        <v>516</v>
      </c>
      <c r="C274" s="267" t="s">
        <v>517</v>
      </c>
      <c r="D274" s="59">
        <f t="shared" ref="D274:E274" si="64">SUM(D275:D277)</f>
        <v>59131.61</v>
      </c>
      <c r="E274" s="59">
        <f t="shared" si="64"/>
        <v>80965.86</v>
      </c>
      <c r="F274" s="44">
        <f t="shared" si="63"/>
        <v>136.92483597182624</v>
      </c>
    </row>
    <row r="275" spans="1:6" ht="12.75" customHeight="1" x14ac:dyDescent="0.2">
      <c r="A275" s="62">
        <v>3811</v>
      </c>
      <c r="B275" s="63" t="s">
        <v>518</v>
      </c>
      <c r="C275" s="267" t="s">
        <v>519</v>
      </c>
      <c r="D275" s="193">
        <v>59131.61</v>
      </c>
      <c r="E275" s="193">
        <v>80965.86</v>
      </c>
      <c r="F275" s="44">
        <f t="shared" si="63"/>
        <v>136.92483597182624</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14160.15</v>
      </c>
      <c r="E289" s="59">
        <f t="shared" si="69"/>
        <v>14160.15</v>
      </c>
      <c r="F289" s="44">
        <f t="shared" si="68"/>
        <v>100</v>
      </c>
    </row>
    <row r="290" spans="1:6" ht="24" x14ac:dyDescent="0.2">
      <c r="A290" s="62">
        <v>3861</v>
      </c>
      <c r="B290" s="63" t="s">
        <v>547</v>
      </c>
      <c r="C290" s="267" t="s">
        <v>548</v>
      </c>
      <c r="D290" s="193">
        <v>14160.15</v>
      </c>
      <c r="E290" s="193">
        <v>14160.15</v>
      </c>
      <c r="F290" s="44">
        <f t="shared" si="68"/>
        <v>100</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612811.29999999993</v>
      </c>
      <c r="E299" s="59">
        <f>E152-E297+E298</f>
        <v>580139.40999999992</v>
      </c>
      <c r="F299" s="44">
        <f t="shared" si="70"/>
        <v>94.668523573243505</v>
      </c>
    </row>
    <row r="300" spans="1:6" ht="12.75" customHeight="1" x14ac:dyDescent="0.2">
      <c r="A300" s="62" t="s">
        <v>555</v>
      </c>
      <c r="B300" s="63" t="s">
        <v>566</v>
      </c>
      <c r="C300" s="267" t="s">
        <v>567</v>
      </c>
      <c r="D300" s="59">
        <f>IF(D6&gt;=D299,D6-D299,0)</f>
        <v>0</v>
      </c>
      <c r="E300" s="59">
        <f>IF(E6&gt;=E299,E6-E299,0)</f>
        <v>4149.5</v>
      </c>
      <c r="F300" s="44" t="str">
        <f t="shared" si="70"/>
        <v>-</v>
      </c>
    </row>
    <row r="301" spans="1:6" ht="12.75" customHeight="1" x14ac:dyDescent="0.2">
      <c r="A301" s="62" t="s">
        <v>555</v>
      </c>
      <c r="B301" s="63" t="s">
        <v>568</v>
      </c>
      <c r="C301" s="267" t="s">
        <v>569</v>
      </c>
      <c r="D301" s="59">
        <f>IF(D299&gt;=D6,D299-D6,0)</f>
        <v>19935.609999999986</v>
      </c>
      <c r="E301" s="59">
        <f>IF(E299&gt;=E6,E299-E6,0)</f>
        <v>0</v>
      </c>
      <c r="F301" s="44">
        <f t="shared" si="70"/>
        <v>0</v>
      </c>
    </row>
    <row r="302" spans="1:6" ht="12.75" customHeight="1" x14ac:dyDescent="0.2">
      <c r="A302" s="62">
        <v>92211</v>
      </c>
      <c r="B302" s="63" t="s">
        <v>570</v>
      </c>
      <c r="C302" s="267" t="s">
        <v>571</v>
      </c>
      <c r="D302" s="193">
        <v>69138.600000000006</v>
      </c>
      <c r="E302" s="193">
        <v>303656.49</v>
      </c>
      <c r="F302" s="44">
        <f t="shared" si="70"/>
        <v>439.19965113554508</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42895.78</v>
      </c>
      <c r="E304" s="193">
        <v>25978.61</v>
      </c>
      <c r="F304" s="44">
        <f t="shared" si="70"/>
        <v>60.562157862614932</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513.66</v>
      </c>
      <c r="E308" s="59">
        <f t="shared" si="73"/>
        <v>18874.86</v>
      </c>
      <c r="F308" s="44">
        <f t="shared" ref="F308:F428" si="74">IF(D308&lt;&gt;0,IF(E308/D308&gt;=100,"&gt;&gt;100",E308/D308*100),"-")</f>
        <v>3674.5824085971271</v>
      </c>
    </row>
    <row r="309" spans="1:6" ht="12.75" customHeight="1" x14ac:dyDescent="0.2">
      <c r="A309" s="62">
        <v>71</v>
      </c>
      <c r="B309" s="63" t="s">
        <v>581</v>
      </c>
      <c r="C309" s="267" t="s">
        <v>582</v>
      </c>
      <c r="D309" s="59">
        <f t="shared" ref="D309:E309" si="75">D310+D314</f>
        <v>0</v>
      </c>
      <c r="E309" s="59">
        <f t="shared" si="75"/>
        <v>18784.86</v>
      </c>
      <c r="F309" s="44" t="str">
        <f t="shared" si="74"/>
        <v>-</v>
      </c>
    </row>
    <row r="310" spans="1:6" ht="24" x14ac:dyDescent="0.2">
      <c r="A310" s="62">
        <v>711</v>
      </c>
      <c r="B310" s="63" t="s">
        <v>583</v>
      </c>
      <c r="C310" s="267" t="s">
        <v>584</v>
      </c>
      <c r="D310" s="59">
        <f t="shared" ref="D310:E310" si="76">SUM(D311:D313)</f>
        <v>0</v>
      </c>
      <c r="E310" s="59">
        <f t="shared" si="76"/>
        <v>18784.86</v>
      </c>
      <c r="F310" s="44" t="str">
        <f t="shared" si="74"/>
        <v>-</v>
      </c>
    </row>
    <row r="311" spans="1:6" ht="12.75" customHeight="1" x14ac:dyDescent="0.2">
      <c r="A311" s="62">
        <v>7111</v>
      </c>
      <c r="B311" s="63" t="s">
        <v>585</v>
      </c>
      <c r="C311" s="267" t="s">
        <v>586</v>
      </c>
      <c r="D311" s="193"/>
      <c r="E311" s="193">
        <v>18784.86</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513.66</v>
      </c>
      <c r="E321" s="59">
        <f t="shared" si="78"/>
        <v>90</v>
      </c>
      <c r="F321" s="44">
        <f t="shared" si="74"/>
        <v>17.521317603083752</v>
      </c>
    </row>
    <row r="322" spans="1:6" ht="12.75" customHeight="1" x14ac:dyDescent="0.2">
      <c r="A322" s="62">
        <v>721</v>
      </c>
      <c r="B322" s="63" t="s">
        <v>607</v>
      </c>
      <c r="C322" s="267" t="s">
        <v>608</v>
      </c>
      <c r="D322" s="59">
        <f t="shared" ref="D322:E322" si="79">SUM(D323:D326)</f>
        <v>513.66</v>
      </c>
      <c r="E322" s="59">
        <f t="shared" si="79"/>
        <v>90</v>
      </c>
      <c r="F322" s="44">
        <f t="shared" si="74"/>
        <v>17.521317603083752</v>
      </c>
    </row>
    <row r="323" spans="1:6" ht="12.75" customHeight="1" x14ac:dyDescent="0.2">
      <c r="A323" s="62">
        <v>7211</v>
      </c>
      <c r="B323" s="63" t="s">
        <v>609</v>
      </c>
      <c r="C323" s="267" t="s">
        <v>610</v>
      </c>
      <c r="D323" s="193">
        <v>513.66</v>
      </c>
      <c r="E323" s="193">
        <v>90</v>
      </c>
      <c r="F323" s="44">
        <f t="shared" si="74"/>
        <v>17.521317603083752</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238881.57</v>
      </c>
      <c r="E360" s="59">
        <f t="shared" si="88"/>
        <v>78875.37</v>
      </c>
      <c r="F360" s="44">
        <f t="shared" si="74"/>
        <v>33.018608342200693</v>
      </c>
    </row>
    <row r="361" spans="1:6" ht="12.75" customHeight="1" x14ac:dyDescent="0.2">
      <c r="A361" s="62">
        <v>41</v>
      </c>
      <c r="B361" s="63" t="s">
        <v>684</v>
      </c>
      <c r="C361" s="267" t="s">
        <v>685</v>
      </c>
      <c r="D361" s="59">
        <f t="shared" ref="D361:E361" si="89">D362+D366</f>
        <v>0</v>
      </c>
      <c r="E361" s="59">
        <f t="shared" si="89"/>
        <v>7609</v>
      </c>
      <c r="F361" s="44" t="str">
        <f t="shared" si="74"/>
        <v>-</v>
      </c>
    </row>
    <row r="362" spans="1:6" ht="12.75" customHeight="1" x14ac:dyDescent="0.2">
      <c r="A362" s="62">
        <v>411</v>
      </c>
      <c r="B362" s="63" t="s">
        <v>686</v>
      </c>
      <c r="C362" s="267" t="s">
        <v>687</v>
      </c>
      <c r="D362" s="59">
        <f t="shared" ref="D362:E362" si="90">SUM(D363:D365)</f>
        <v>0</v>
      </c>
      <c r="E362" s="59">
        <f t="shared" si="90"/>
        <v>7609</v>
      </c>
      <c r="F362" s="44" t="str">
        <f t="shared" si="74"/>
        <v>-</v>
      </c>
    </row>
    <row r="363" spans="1:6" ht="12.75" customHeight="1" x14ac:dyDescent="0.2">
      <c r="A363" s="62">
        <v>4111</v>
      </c>
      <c r="B363" s="63" t="s">
        <v>585</v>
      </c>
      <c r="C363" s="267" t="s">
        <v>688</v>
      </c>
      <c r="D363" s="193">
        <v>0</v>
      </c>
      <c r="E363" s="193">
        <v>7609</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135773.95000000001</v>
      </c>
      <c r="E373" s="59">
        <f t="shared" si="92"/>
        <v>39145.47</v>
      </c>
      <c r="F373" s="44">
        <f t="shared" si="74"/>
        <v>28.831355352039179</v>
      </c>
    </row>
    <row r="374" spans="1:6" ht="12.75" customHeight="1" x14ac:dyDescent="0.2">
      <c r="A374" s="62">
        <v>421</v>
      </c>
      <c r="B374" s="63" t="s">
        <v>702</v>
      </c>
      <c r="C374" s="267" t="s">
        <v>703</v>
      </c>
      <c r="D374" s="59">
        <f t="shared" ref="D374:E374" si="93">SUM(D375:D378)</f>
        <v>3250</v>
      </c>
      <c r="E374" s="59">
        <f t="shared" si="93"/>
        <v>14325.97</v>
      </c>
      <c r="F374" s="44">
        <f t="shared" si="74"/>
        <v>440.79907692307688</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c r="E376" s="193">
        <v>14145.97</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3250</v>
      </c>
      <c r="E378" s="193">
        <v>180</v>
      </c>
      <c r="F378" s="44">
        <f t="shared" si="74"/>
        <v>5.5384615384615383</v>
      </c>
    </row>
    <row r="379" spans="1:6" ht="12.75" customHeight="1" x14ac:dyDescent="0.2">
      <c r="A379" s="62">
        <v>422</v>
      </c>
      <c r="B379" s="63" t="s">
        <v>708</v>
      </c>
      <c r="C379" s="267" t="s">
        <v>709</v>
      </c>
      <c r="D379" s="59">
        <f t="shared" ref="D379:E379" si="94">SUM(D380:D387)</f>
        <v>122573.95</v>
      </c>
      <c r="E379" s="59">
        <f t="shared" si="94"/>
        <v>14800</v>
      </c>
      <c r="F379" s="44">
        <f t="shared" si="74"/>
        <v>12.074343692114025</v>
      </c>
    </row>
    <row r="380" spans="1:6" ht="12.75" customHeight="1" x14ac:dyDescent="0.2">
      <c r="A380" s="62">
        <v>4221</v>
      </c>
      <c r="B380" s="63" t="s">
        <v>619</v>
      </c>
      <c r="C380" s="267" t="s">
        <v>710</v>
      </c>
      <c r="D380" s="193">
        <v>986.25</v>
      </c>
      <c r="E380" s="193"/>
      <c r="F380" s="44">
        <f t="shared" si="74"/>
        <v>0</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850</v>
      </c>
      <c r="E382" s="193">
        <v>1800</v>
      </c>
      <c r="F382" s="44">
        <f t="shared" si="74"/>
        <v>211.76470588235296</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120737.7</v>
      </c>
      <c r="E386" s="193">
        <v>13000</v>
      </c>
      <c r="F386" s="44">
        <f t="shared" si="74"/>
        <v>10.767142325884956</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9950</v>
      </c>
      <c r="E401" s="59">
        <f t="shared" si="98"/>
        <v>10019.5</v>
      </c>
      <c r="F401" s="44">
        <f t="shared" si="74"/>
        <v>100.69849246231155</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0</v>
      </c>
      <c r="F404" s="44" t="str">
        <f t="shared" si="74"/>
        <v>-</v>
      </c>
    </row>
    <row r="405" spans="1:6" ht="12.75" customHeight="1" x14ac:dyDescent="0.2">
      <c r="A405" s="62">
        <v>4264</v>
      </c>
      <c r="B405" s="63" t="s">
        <v>668</v>
      </c>
      <c r="C405" s="267" t="s">
        <v>742</v>
      </c>
      <c r="D405" s="193">
        <v>9950</v>
      </c>
      <c r="E405" s="193">
        <v>10019.5</v>
      </c>
      <c r="F405" s="44">
        <f t="shared" si="74"/>
        <v>100.69849246231155</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103107.62</v>
      </c>
      <c r="E412" s="59">
        <f t="shared" si="102"/>
        <v>32120.9</v>
      </c>
      <c r="F412" s="44">
        <f t="shared" si="74"/>
        <v>31.15278967742637</v>
      </c>
    </row>
    <row r="413" spans="1:6" ht="12.75" customHeight="1" x14ac:dyDescent="0.2">
      <c r="A413" s="62">
        <v>451</v>
      </c>
      <c r="B413" s="63" t="s">
        <v>755</v>
      </c>
      <c r="C413" s="267" t="s">
        <v>756</v>
      </c>
      <c r="D413" s="193">
        <v>103107.62</v>
      </c>
      <c r="E413" s="193">
        <v>32120.9</v>
      </c>
      <c r="F413" s="44">
        <f t="shared" si="74"/>
        <v>31.15278967742637</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238367.91</v>
      </c>
      <c r="E418" s="59">
        <f t="shared" si="104"/>
        <v>60000.509999999995</v>
      </c>
      <c r="F418" s="44">
        <f t="shared" si="74"/>
        <v>25.171387373409448</v>
      </c>
    </row>
    <row r="419" spans="1:6" ht="12.75" customHeight="1" x14ac:dyDescent="0.2">
      <c r="A419" s="62">
        <v>92212</v>
      </c>
      <c r="B419" s="63" t="s">
        <v>767</v>
      </c>
      <c r="C419" s="267" t="s">
        <v>768</v>
      </c>
      <c r="D419" s="193">
        <v>122216.28</v>
      </c>
      <c r="E419" s="193">
        <v>0</v>
      </c>
      <c r="F419" s="44">
        <f t="shared" si="74"/>
        <v>0</v>
      </c>
    </row>
    <row r="420" spans="1:6" ht="12.75" customHeight="1" x14ac:dyDescent="0.2">
      <c r="A420" s="62">
        <v>92222</v>
      </c>
      <c r="B420" s="63" t="s">
        <v>769</v>
      </c>
      <c r="C420" s="267" t="s">
        <v>770</v>
      </c>
      <c r="D420" s="193">
        <v>0</v>
      </c>
      <c r="E420" s="193">
        <v>211024.65</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593389.35</v>
      </c>
      <c r="E422" s="59">
        <f>E6+E308</f>
        <v>603163.7699999999</v>
      </c>
      <c r="F422" s="44">
        <f t="shared" si="74"/>
        <v>101.64721864320619</v>
      </c>
    </row>
    <row r="423" spans="1:6" ht="12.75" customHeight="1" x14ac:dyDescent="0.2">
      <c r="A423" s="62" t="s">
        <v>555</v>
      </c>
      <c r="B423" s="63" t="s">
        <v>774</v>
      </c>
      <c r="C423" s="267" t="s">
        <v>775</v>
      </c>
      <c r="D423" s="59">
        <f t="shared" ref="D423:E423" si="105">D299+D360</f>
        <v>851692.86999999988</v>
      </c>
      <c r="E423" s="59">
        <f t="shared" si="105"/>
        <v>659014.77999999991</v>
      </c>
      <c r="F423" s="44">
        <f t="shared" si="74"/>
        <v>77.377045553991792</v>
      </c>
    </row>
    <row r="424" spans="1:6" ht="12.75" customHeight="1" x14ac:dyDescent="0.2">
      <c r="A424" s="62" t="s">
        <v>555</v>
      </c>
      <c r="B424" s="63" t="s">
        <v>776</v>
      </c>
      <c r="C424" s="267" t="s">
        <v>777</v>
      </c>
      <c r="D424" s="59">
        <f t="shared" ref="D424:E424" si="106">IF(D422&gt;=D423,D422-D423,0)</f>
        <v>0</v>
      </c>
      <c r="E424" s="59">
        <f t="shared" si="106"/>
        <v>0</v>
      </c>
      <c r="F424" s="44" t="str">
        <f t="shared" si="74"/>
        <v>-</v>
      </c>
    </row>
    <row r="425" spans="1:6" ht="12.75" customHeight="1" x14ac:dyDescent="0.2">
      <c r="A425" s="62" t="s">
        <v>555</v>
      </c>
      <c r="B425" s="63" t="s">
        <v>778</v>
      </c>
      <c r="C425" s="267" t="s">
        <v>779</v>
      </c>
      <c r="D425" s="59">
        <f t="shared" ref="D425:E425" si="107">IF(D423&gt;=D422,D423-D422,0)</f>
        <v>258303.5199999999</v>
      </c>
      <c r="E425" s="59">
        <f t="shared" si="107"/>
        <v>55851.010000000009</v>
      </c>
      <c r="F425" s="44">
        <f t="shared" si="74"/>
        <v>21.622241152578962</v>
      </c>
    </row>
    <row r="426" spans="1:6" ht="12.75" customHeight="1" x14ac:dyDescent="0.2">
      <c r="A426" s="271" t="s">
        <v>780</v>
      </c>
      <c r="B426" s="182" t="s">
        <v>781</v>
      </c>
      <c r="C426" s="272" t="s">
        <v>782</v>
      </c>
      <c r="D426" s="59">
        <f t="shared" ref="D426:E426" si="108">IF(D302-D303+D419-D420&gt;=0,D302-D303+D419-D420,0)</f>
        <v>191354.88</v>
      </c>
      <c r="E426" s="59">
        <f t="shared" si="108"/>
        <v>92631.84</v>
      </c>
      <c r="F426" s="44">
        <f t="shared" si="74"/>
        <v>48.408402231497831</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42895.78</v>
      </c>
      <c r="E428" s="80">
        <f t="shared" si="110"/>
        <v>25978.61</v>
      </c>
      <c r="F428" s="60">
        <f t="shared" si="74"/>
        <v>60.562157862614932</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593389.35</v>
      </c>
      <c r="E643" s="59">
        <f>E422+E430</f>
        <v>603163.7699999999</v>
      </c>
      <c r="F643" s="44">
        <f t="shared" si="111"/>
        <v>101.64721864320619</v>
      </c>
    </row>
    <row r="644" spans="1:6" ht="12.75" customHeight="1" x14ac:dyDescent="0.2">
      <c r="A644" s="62" t="s">
        <v>555</v>
      </c>
      <c r="B644" s="63" t="s">
        <v>1189</v>
      </c>
      <c r="C644" s="267" t="s">
        <v>1190</v>
      </c>
      <c r="D644" s="59">
        <f>D423+D535</f>
        <v>851692.86999999988</v>
      </c>
      <c r="E644" s="59">
        <f>E423+E535</f>
        <v>659014.77999999991</v>
      </c>
      <c r="F644" s="44">
        <f t="shared" si="111"/>
        <v>77.377045553991792</v>
      </c>
    </row>
    <row r="645" spans="1:6" ht="12.75" customHeight="1" x14ac:dyDescent="0.2">
      <c r="A645" s="62" t="s">
        <v>555</v>
      </c>
      <c r="B645" s="63" t="s">
        <v>1191</v>
      </c>
      <c r="C645" s="267" t="s">
        <v>1192</v>
      </c>
      <c r="D645" s="59">
        <f t="shared" ref="D645:E645" si="166">IF(D643&gt;=D644,D643-D644,0)</f>
        <v>0</v>
      </c>
      <c r="E645" s="59">
        <f t="shared" si="166"/>
        <v>0</v>
      </c>
      <c r="F645" s="44" t="str">
        <f t="shared" si="111"/>
        <v>-</v>
      </c>
    </row>
    <row r="646" spans="1:6" ht="12.75" customHeight="1" x14ac:dyDescent="0.2">
      <c r="A646" s="62" t="s">
        <v>555</v>
      </c>
      <c r="B646" s="63" t="s">
        <v>1193</v>
      </c>
      <c r="C646" s="267" t="s">
        <v>1194</v>
      </c>
      <c r="D646" s="59">
        <f t="shared" ref="D646:E646" si="167">IF(D644&gt;=D643,D644-D643,0)</f>
        <v>258303.5199999999</v>
      </c>
      <c r="E646" s="59">
        <f t="shared" si="167"/>
        <v>55851.010000000009</v>
      </c>
      <c r="F646" s="44">
        <f t="shared" si="111"/>
        <v>21.622241152578962</v>
      </c>
    </row>
    <row r="647" spans="1:6" ht="24" x14ac:dyDescent="0.2">
      <c r="A647" s="271" t="s">
        <v>1195</v>
      </c>
      <c r="B647" s="63" t="s">
        <v>1196</v>
      </c>
      <c r="C647" s="272" t="s">
        <v>1195</v>
      </c>
      <c r="D647" s="59">
        <f>IF(D426-D427+D641-D642&gt;=0,D426-D427+D641-D642,0)</f>
        <v>191354.88</v>
      </c>
      <c r="E647" s="59">
        <f>IF(E426-E427+E641-E642&gt;=0,E426-E427+E641-E642,0)</f>
        <v>92631.84</v>
      </c>
      <c r="F647" s="44">
        <f t="shared" si="111"/>
        <v>48.408402231497831</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0</v>
      </c>
      <c r="E649" s="59">
        <f t="shared" si="168"/>
        <v>36780.829999999987</v>
      </c>
      <c r="F649" s="44" t="str">
        <f t="shared" si="111"/>
        <v>-</v>
      </c>
    </row>
    <row r="650" spans="1:6" ht="24" x14ac:dyDescent="0.2">
      <c r="A650" s="62" t="s">
        <v>555</v>
      </c>
      <c r="B650" s="63" t="s">
        <v>1201</v>
      </c>
      <c r="C650" s="267" t="s">
        <v>1202</v>
      </c>
      <c r="D650" s="59">
        <f t="shared" ref="D650:E650" si="169">IF(D646+D648-D645-D647&gt;=0,D646+D648-D645-D647,0)</f>
        <v>66948.639999999898</v>
      </c>
      <c r="E650" s="59">
        <f t="shared" si="169"/>
        <v>0</v>
      </c>
      <c r="F650" s="44">
        <f t="shared" si="111"/>
        <v>0</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203069.3</v>
      </c>
      <c r="E653" s="193">
        <v>103940.6</v>
      </c>
      <c r="F653" s="44">
        <f t="shared" ref="F653:F740" si="170">IF(D653&lt;&gt;0,IF(E653/D653&gt;=100,"&gt;&gt;100",E653/D653*100),"-")</f>
        <v>51.184792580660897</v>
      </c>
    </row>
    <row r="654" spans="1:6" ht="12.75" customHeight="1" x14ac:dyDescent="0.2">
      <c r="A654" s="62" t="s">
        <v>1208</v>
      </c>
      <c r="B654" s="63" t="s">
        <v>1209</v>
      </c>
      <c r="C654" s="267" t="s">
        <v>1208</v>
      </c>
      <c r="D654" s="193">
        <v>636048.94999999995</v>
      </c>
      <c r="E654" s="193">
        <v>634033.28</v>
      </c>
      <c r="F654" s="44">
        <f t="shared" si="170"/>
        <v>99.68309514542868</v>
      </c>
    </row>
    <row r="655" spans="1:6" ht="12.75" customHeight="1" x14ac:dyDescent="0.2">
      <c r="A655" s="62" t="s">
        <v>1210</v>
      </c>
      <c r="B655" s="63" t="s">
        <v>1211</v>
      </c>
      <c r="C655" s="267" t="s">
        <v>1210</v>
      </c>
      <c r="D655" s="193">
        <v>600213.66</v>
      </c>
      <c r="E655" s="193">
        <v>652000.06000000006</v>
      </c>
      <c r="F655" s="44">
        <f t="shared" si="170"/>
        <v>108.62799423791856</v>
      </c>
    </row>
    <row r="656" spans="1:6" ht="24" x14ac:dyDescent="0.2">
      <c r="A656" s="62">
        <v>11</v>
      </c>
      <c r="B656" s="63" t="s">
        <v>1212</v>
      </c>
      <c r="C656" s="267" t="s">
        <v>1213</v>
      </c>
      <c r="D656" s="59">
        <f t="shared" ref="D656:E656" si="171">+D653+D654-D655</f>
        <v>238904.58999999997</v>
      </c>
      <c r="E656" s="59">
        <f t="shared" si="171"/>
        <v>85973.819999999949</v>
      </c>
      <c r="F656" s="44">
        <f t="shared" si="170"/>
        <v>35.986675685050656</v>
      </c>
    </row>
    <row r="657" spans="1:6" ht="24" x14ac:dyDescent="0.2">
      <c r="A657" s="62" t="s">
        <v>555</v>
      </c>
      <c r="B657" s="63" t="s">
        <v>1214</v>
      </c>
      <c r="C657" s="267" t="s">
        <v>1215</v>
      </c>
      <c r="D657" s="273">
        <v>8</v>
      </c>
      <c r="E657" s="273">
        <v>8</v>
      </c>
      <c r="F657" s="44">
        <f t="shared" si="170"/>
        <v>100</v>
      </c>
    </row>
    <row r="658" spans="1:6" ht="24" x14ac:dyDescent="0.2">
      <c r="A658" s="62" t="s">
        <v>555</v>
      </c>
      <c r="B658" s="63" t="s">
        <v>1216</v>
      </c>
      <c r="C658" s="267" t="s">
        <v>1217</v>
      </c>
      <c r="D658" s="273">
        <v>0</v>
      </c>
      <c r="E658" s="273">
        <v>0</v>
      </c>
      <c r="F658" s="44" t="str">
        <f t="shared" si="170"/>
        <v>-</v>
      </c>
    </row>
    <row r="659" spans="1:6" ht="12.75" customHeight="1" x14ac:dyDescent="0.2">
      <c r="A659" s="62" t="s">
        <v>555</v>
      </c>
      <c r="B659" s="63" t="s">
        <v>1218</v>
      </c>
      <c r="C659" s="267" t="s">
        <v>1219</v>
      </c>
      <c r="D659" s="273">
        <v>7</v>
      </c>
      <c r="E659" s="273">
        <v>7</v>
      </c>
      <c r="F659" s="44">
        <f t="shared" si="170"/>
        <v>100</v>
      </c>
    </row>
    <row r="660" spans="1:6" ht="12.75" customHeight="1" x14ac:dyDescent="0.2">
      <c r="A660" s="62" t="s">
        <v>555</v>
      </c>
      <c r="B660" s="63" t="s">
        <v>1220</v>
      </c>
      <c r="C660" s="267" t="s">
        <v>1221</v>
      </c>
      <c r="D660" s="273">
        <v>0</v>
      </c>
      <c r="E660" s="273">
        <v>0</v>
      </c>
      <c r="F660" s="44" t="str">
        <f t="shared" si="170"/>
        <v>-</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88035.93</v>
      </c>
      <c r="E664" s="191">
        <v>61513.49</v>
      </c>
      <c r="F664" s="70">
        <f t="shared" si="170"/>
        <v>69.873164286445316</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16186.79</v>
      </c>
      <c r="E669" s="193">
        <v>32544</v>
      </c>
      <c r="F669" s="44">
        <f t="shared" si="170"/>
        <v>201.05283382313601</v>
      </c>
    </row>
    <row r="670" spans="1:6" ht="12.75" customHeight="1" x14ac:dyDescent="0.2">
      <c r="A670" s="62">
        <v>63312</v>
      </c>
      <c r="B670" s="63" t="s">
        <v>1233</v>
      </c>
      <c r="C670" s="267" t="s">
        <v>1234</v>
      </c>
      <c r="D670" s="193">
        <v>3300</v>
      </c>
      <c r="E670" s="193">
        <v>3300</v>
      </c>
      <c r="F670" s="44">
        <f t="shared" si="170"/>
        <v>100</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53330</v>
      </c>
      <c r="E674" s="193">
        <v>40000</v>
      </c>
      <c r="F674" s="44">
        <f t="shared" si="170"/>
        <v>75.004687792987056</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1215</v>
      </c>
      <c r="E682" s="191">
        <v>0</v>
      </c>
      <c r="F682" s="70">
        <f t="shared" si="170"/>
        <v>0</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1.49</v>
      </c>
      <c r="E712" s="191">
        <v>1.9</v>
      </c>
      <c r="F712" s="70">
        <f t="shared" si="170"/>
        <v>127.51677852348993</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11145.61</v>
      </c>
      <c r="E722" s="191">
        <v>10571.01</v>
      </c>
      <c r="F722" s="70">
        <f t="shared" si="170"/>
        <v>94.844606979788452</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0</v>
      </c>
      <c r="E733" s="191">
        <v>0</v>
      </c>
      <c r="F733" s="70" t="str">
        <f t="shared" si="170"/>
        <v>-</v>
      </c>
    </row>
    <row r="734" spans="1:6" ht="12.75" customHeight="1" x14ac:dyDescent="0.2">
      <c r="A734" s="69">
        <v>32121</v>
      </c>
      <c r="B734" s="64" t="s">
        <v>1321</v>
      </c>
      <c r="C734" s="301" t="s">
        <v>1322</v>
      </c>
      <c r="D734" s="191">
        <v>1342.75</v>
      </c>
      <c r="E734" s="191">
        <v>1488.07</v>
      </c>
      <c r="F734" s="70">
        <f t="shared" si="170"/>
        <v>110.82256563023645</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0</v>
      </c>
      <c r="E736" s="193">
        <v>0</v>
      </c>
      <c r="F736" s="44" t="str">
        <f t="shared" si="170"/>
        <v>-</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765.67</v>
      </c>
      <c r="E738" s="193">
        <v>2899.78</v>
      </c>
      <c r="F738" s="44">
        <f t="shared" si="170"/>
        <v>378.72451578356214</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0</v>
      </c>
      <c r="F741" s="70" t="str">
        <f t="shared" ref="F741:F1006" si="172">IF(D741&lt;&gt;0,IF(E741/D741&gt;=100,"&gt;&gt;100",E741/D741*100),"-")</f>
        <v>-</v>
      </c>
    </row>
    <row r="742" spans="1:6" ht="12.75" customHeight="1" x14ac:dyDescent="0.2">
      <c r="A742" s="69" t="s">
        <v>1337</v>
      </c>
      <c r="B742" s="64" t="s">
        <v>1338</v>
      </c>
      <c r="C742" s="301" t="s">
        <v>1337</v>
      </c>
      <c r="D742" s="191">
        <v>0</v>
      </c>
      <c r="E742" s="191">
        <v>0</v>
      </c>
      <c r="F742" s="70" t="str">
        <f t="shared" si="172"/>
        <v>-</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0</v>
      </c>
      <c r="E843" s="193">
        <v>0</v>
      </c>
      <c r="F843" s="44" t="str">
        <f t="shared" si="172"/>
        <v>-</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0</v>
      </c>
      <c r="E846" s="193">
        <v>12300</v>
      </c>
      <c r="F846" s="44" t="str">
        <f t="shared" si="172"/>
        <v>-</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1725.41</v>
      </c>
      <c r="E848" s="193">
        <v>2256.1</v>
      </c>
      <c r="F848" s="44">
        <f t="shared" si="172"/>
        <v>130.75732724395939</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0</v>
      </c>
      <c r="E851" s="193">
        <v>0</v>
      </c>
      <c r="F851" s="44" t="str">
        <f t="shared" si="172"/>
        <v>-</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14160.15</v>
      </c>
      <c r="E857" s="193">
        <v>14160.15</v>
      </c>
      <c r="F857" s="44">
        <f t="shared" si="172"/>
        <v>100</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19"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117773.53</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506578.93999999994</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418025.63999999996</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147250.56</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164456.76999999999</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706.2</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v>5370</v>
      </c>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14556.1</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85686.01</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77251.759999999995</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11301.54</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488475.83</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411185.45</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144720.07</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160147.07</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706.2</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v>5370</v>
      </c>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14556.1</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85686.01</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56943.32</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20347.060000000001</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135876.63999999996</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1809.56</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1809.56</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1809.56</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475.46</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712.39</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617.94000000000005</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3.77</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v>0</v>
      </c>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134067.07999999999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110522.87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v>20808.439999999999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2735.77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abSelected="1" topLeftCell="A23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10</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31995</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Provjera</v>
      </c>
      <c r="C229" s="90" t="s">
        <v>3449</v>
      </c>
      <c r="D229" s="94"/>
      <c r="E229" s="50">
        <f t="shared" si="22"/>
        <v>0</v>
      </c>
      <c r="F229" s="50">
        <f t="shared" ref="F229:F297" si="23">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Provjera</v>
      </c>
      <c r="C236" s="90" t="s">
        <v>3644</v>
      </c>
      <c r="D236" s="94"/>
      <c r="E236" s="50">
        <f t="shared" si="22"/>
        <v>0</v>
      </c>
      <c r="F236" s="50">
        <f t="shared" si="23"/>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21"/>
        <v>Provjera</v>
      </c>
      <c r="C238" s="90" t="s">
        <v>2976</v>
      </c>
      <c r="D238" s="94"/>
      <c r="E238" s="50">
        <f t="shared" si="22"/>
        <v>0</v>
      </c>
      <c r="F238" s="50">
        <f t="shared" si="23"/>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Provjera</v>
      </c>
      <c r="C241" s="90" t="s">
        <v>2979</v>
      </c>
      <c r="D241" s="94"/>
      <c r="E241" s="50">
        <f t="shared" si="22"/>
        <v>0</v>
      </c>
      <c r="F241" s="50">
        <f t="shared" si="23"/>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Provjera</v>
      </c>
      <c r="C243" s="90" t="s">
        <v>3429</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Marinela Giljević</cp:lastModifiedBy>
  <cp:lastPrinted>2025-03-11T06:54:08Z</cp:lastPrinted>
  <dcterms:created xsi:type="dcterms:W3CDTF">2022-04-01T05:14:30Z</dcterms:created>
  <dcterms:modified xsi:type="dcterms:W3CDTF">2025-10-10T09:05:27Z</dcterms:modified>
</cp:coreProperties>
</file>